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ca_Pesca\Compart\SISTEMA GESTION FEMP\EXPEDIENTES\REGISTROS GENERALES\"/>
    </mc:Choice>
  </mc:AlternateContent>
  <bookViews>
    <workbookView xWindow="0" yWindow="0" windowWidth="8985" windowHeight="12810" activeTab="1"/>
  </bookViews>
  <sheets>
    <sheet name="GLOBALES" sheetId="6" r:id="rId1"/>
    <sheet name="2016" sheetId="5" r:id="rId2"/>
    <sheet name="2017" sheetId="4" r:id="rId3"/>
    <sheet name="2018" sheetId="3" r:id="rId4"/>
    <sheet name="2019" sheetId="1" r:id="rId5"/>
    <sheet name="2020" sheetId="2" r:id="rId6"/>
    <sheet name="2021" sheetId="7" r:id="rId7"/>
    <sheet name="2022" sheetId="8" r:id="rId8"/>
    <sheet name="TODOS" sheetId="10" r:id="rId9"/>
  </sheets>
  <externalReferences>
    <externalReference r:id="rId10"/>
    <externalReference r:id="rId11"/>
  </externalReferences>
  <definedNames>
    <definedName name="_xlnm._FilterDatabase" localSheetId="6" hidden="1">'2021'!$A$1:$Q$70</definedName>
  </definedNames>
  <calcPr calcId="152511"/>
  <pivotCaches>
    <pivotCache cacheId="3" r:id="rId1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8" i="8" l="1"/>
  <c r="L59" i="8" s="1"/>
  <c r="L60" i="8" s="1"/>
  <c r="M58" i="8"/>
  <c r="M59" i="8" s="1"/>
  <c r="M60" i="8" s="1"/>
  <c r="N58" i="8"/>
  <c r="N59" i="8" s="1"/>
  <c r="N60" i="8" s="1"/>
  <c r="K58" i="8"/>
  <c r="K59" i="8" s="1"/>
  <c r="K74" i="7"/>
  <c r="B2" i="6" s="1"/>
  <c r="K60" i="8" l="1"/>
  <c r="O60" i="8" s="1"/>
  <c r="O59" i="8"/>
  <c r="O58" i="8"/>
  <c r="M74" i="2"/>
  <c r="I122" i="7" l="1"/>
  <c r="P101" i="7"/>
  <c r="P102" i="7" s="1"/>
  <c r="Q101" i="7"/>
  <c r="Q102" i="7" s="1"/>
  <c r="R101" i="7"/>
  <c r="R102" i="7" s="1"/>
  <c r="O101" i="7"/>
  <c r="O102" i="7" s="1"/>
  <c r="Q103" i="7" l="1"/>
  <c r="S102" i="7"/>
  <c r="O103" i="7"/>
  <c r="R103" i="7"/>
  <c r="K112" i="7" s="1"/>
  <c r="L112" i="7" s="1"/>
  <c r="M112" i="7" s="1"/>
  <c r="R104" i="7" s="1"/>
  <c r="P103" i="7"/>
  <c r="S101" i="7"/>
  <c r="K114" i="7" l="1"/>
  <c r="L114" i="7" s="1"/>
  <c r="M114" i="7" s="1"/>
  <c r="K103" i="7"/>
  <c r="L103" i="7" s="1"/>
  <c r="M103" i="7" s="1"/>
  <c r="K117" i="7"/>
  <c r="L117" i="7" s="1"/>
  <c r="M117" i="7" s="1"/>
  <c r="K115" i="7"/>
  <c r="L115" i="7" s="1"/>
  <c r="M115" i="7" s="1"/>
  <c r="K105" i="7"/>
  <c r="L105" i="7" s="1"/>
  <c r="M105" i="7" s="1"/>
  <c r="K120" i="7"/>
  <c r="L120" i="7" s="1"/>
  <c r="M120" i="7" s="1"/>
  <c r="K109" i="7"/>
  <c r="L109" i="7" s="1"/>
  <c r="M109" i="7" s="1"/>
  <c r="K106" i="7"/>
  <c r="L106" i="7" s="1"/>
  <c r="M106" i="7" s="1"/>
  <c r="K101" i="7"/>
  <c r="L101" i="7" s="1"/>
  <c r="K113" i="7"/>
  <c r="L113" i="7" s="1"/>
  <c r="M113" i="7" s="1"/>
  <c r="K104" i="7"/>
  <c r="L104" i="7" s="1"/>
  <c r="M104" i="7" s="1"/>
  <c r="K118" i="7"/>
  <c r="L118" i="7" s="1"/>
  <c r="M118" i="7" s="1"/>
  <c r="K102" i="7"/>
  <c r="L102" i="7" s="1"/>
  <c r="M102" i="7" s="1"/>
  <c r="K119" i="7"/>
  <c r="L119" i="7" s="1"/>
  <c r="M119" i="7" s="1"/>
  <c r="K116" i="7"/>
  <c r="L116" i="7" s="1"/>
  <c r="M116" i="7" s="1"/>
  <c r="K108" i="7"/>
  <c r="L108" i="7" s="1"/>
  <c r="M108" i="7" s="1"/>
  <c r="K121" i="7"/>
  <c r="L121" i="7" s="1"/>
  <c r="M121" i="7" s="1"/>
  <c r="K107" i="7"/>
  <c r="L107" i="7" s="1"/>
  <c r="M107" i="7" s="1"/>
  <c r="K111" i="7"/>
  <c r="L111" i="7" s="1"/>
  <c r="M111" i="7" s="1"/>
  <c r="K110" i="7"/>
  <c r="L110" i="7" s="1"/>
  <c r="M110" i="7" s="1"/>
  <c r="S103" i="7"/>
  <c r="N74" i="7"/>
  <c r="E2" i="6" s="1"/>
  <c r="L74" i="7"/>
  <c r="C2" i="6" s="1"/>
  <c r="M74" i="7"/>
  <c r="D2" i="6" s="1"/>
  <c r="H70" i="7"/>
  <c r="G70" i="7"/>
  <c r="F70" i="7"/>
  <c r="E70" i="7"/>
  <c r="D70" i="7"/>
  <c r="C70" i="7"/>
  <c r="A70" i="7"/>
  <c r="H69" i="7"/>
  <c r="G69" i="7"/>
  <c r="F69" i="7"/>
  <c r="E69" i="7"/>
  <c r="D69" i="7"/>
  <c r="C69" i="7"/>
  <c r="A69" i="7"/>
  <c r="H68" i="7"/>
  <c r="G68" i="7"/>
  <c r="F68" i="7"/>
  <c r="E68" i="7"/>
  <c r="D68" i="7"/>
  <c r="C68" i="7"/>
  <c r="A68" i="7"/>
  <c r="H67" i="7"/>
  <c r="G67" i="7"/>
  <c r="F67" i="7"/>
  <c r="E67" i="7"/>
  <c r="D67" i="7"/>
  <c r="C67" i="7"/>
  <c r="A67" i="7"/>
  <c r="H66" i="7"/>
  <c r="G66" i="7"/>
  <c r="F66" i="7"/>
  <c r="E66" i="7"/>
  <c r="D66" i="7"/>
  <c r="C66" i="7"/>
  <c r="A66" i="7"/>
  <c r="H65" i="7"/>
  <c r="G65" i="7"/>
  <c r="F65" i="7"/>
  <c r="E65" i="7"/>
  <c r="D65" i="7"/>
  <c r="C65" i="7"/>
  <c r="A65" i="7"/>
  <c r="H64" i="7"/>
  <c r="G64" i="7"/>
  <c r="F64" i="7"/>
  <c r="E64" i="7"/>
  <c r="D64" i="7"/>
  <c r="C64" i="7"/>
  <c r="A64" i="7"/>
  <c r="H63" i="7"/>
  <c r="G63" i="7"/>
  <c r="F63" i="7"/>
  <c r="E63" i="7"/>
  <c r="D63" i="7"/>
  <c r="C63" i="7"/>
  <c r="A63" i="7"/>
  <c r="H62" i="7"/>
  <c r="G62" i="7"/>
  <c r="F62" i="7"/>
  <c r="E62" i="7"/>
  <c r="D62" i="7"/>
  <c r="C62" i="7"/>
  <c r="A62" i="7"/>
  <c r="H61" i="7"/>
  <c r="G61" i="7"/>
  <c r="F61" i="7"/>
  <c r="E61" i="7"/>
  <c r="D61" i="7"/>
  <c r="C61" i="7"/>
  <c r="A61" i="7"/>
  <c r="H60" i="7"/>
  <c r="G60" i="7"/>
  <c r="F60" i="7"/>
  <c r="E60" i="7"/>
  <c r="D60" i="7"/>
  <c r="C60" i="7"/>
  <c r="A60" i="7"/>
  <c r="H59" i="7"/>
  <c r="G59" i="7"/>
  <c r="F59" i="7"/>
  <c r="E59" i="7"/>
  <c r="D59" i="7"/>
  <c r="C59" i="7"/>
  <c r="A59" i="7"/>
  <c r="H58" i="7"/>
  <c r="G58" i="7"/>
  <c r="F58" i="7"/>
  <c r="E58" i="7"/>
  <c r="D58" i="7"/>
  <c r="C58" i="7"/>
  <c r="A58" i="7"/>
  <c r="H57" i="7"/>
  <c r="G57" i="7"/>
  <c r="F57" i="7"/>
  <c r="E57" i="7"/>
  <c r="D57" i="7"/>
  <c r="C57" i="7"/>
  <c r="A57" i="7"/>
  <c r="H56" i="7"/>
  <c r="G56" i="7"/>
  <c r="F56" i="7"/>
  <c r="E56" i="7"/>
  <c r="D56" i="7"/>
  <c r="C56" i="7"/>
  <c r="A56" i="7"/>
  <c r="H55" i="7"/>
  <c r="G55" i="7"/>
  <c r="F55" i="7"/>
  <c r="E55" i="7"/>
  <c r="D55" i="7"/>
  <c r="C55" i="7"/>
  <c r="A55" i="7"/>
  <c r="H54" i="7"/>
  <c r="G54" i="7"/>
  <c r="F54" i="7"/>
  <c r="E54" i="7"/>
  <c r="D54" i="7"/>
  <c r="C54" i="7"/>
  <c r="A54" i="7"/>
  <c r="H53" i="7"/>
  <c r="G53" i="7"/>
  <c r="F53" i="7"/>
  <c r="E53" i="7"/>
  <c r="D53" i="7"/>
  <c r="C53" i="7"/>
  <c r="A53" i="7"/>
  <c r="H52" i="7"/>
  <c r="G52" i="7"/>
  <c r="F52" i="7"/>
  <c r="E52" i="7"/>
  <c r="D52" i="7"/>
  <c r="C52" i="7"/>
  <c r="A52" i="7"/>
  <c r="H51" i="7"/>
  <c r="G51" i="7"/>
  <c r="F51" i="7"/>
  <c r="E51" i="7"/>
  <c r="D51" i="7"/>
  <c r="C51" i="7"/>
  <c r="A51" i="7"/>
  <c r="H50" i="7"/>
  <c r="G50" i="7"/>
  <c r="F50" i="7"/>
  <c r="E50" i="7"/>
  <c r="D50" i="7"/>
  <c r="C50" i="7"/>
  <c r="A50" i="7"/>
  <c r="H49" i="7"/>
  <c r="G49" i="7"/>
  <c r="F49" i="7"/>
  <c r="E49" i="7"/>
  <c r="D49" i="7"/>
  <c r="C49" i="7"/>
  <c r="A49" i="7"/>
  <c r="H48" i="7"/>
  <c r="G48" i="7"/>
  <c r="F48" i="7"/>
  <c r="E48" i="7"/>
  <c r="D48" i="7"/>
  <c r="C48" i="7"/>
  <c r="A48" i="7"/>
  <c r="H47" i="7"/>
  <c r="G47" i="7"/>
  <c r="F47" i="7"/>
  <c r="E47" i="7"/>
  <c r="D47" i="7"/>
  <c r="C47" i="7"/>
  <c r="A47" i="7"/>
  <c r="H46" i="7"/>
  <c r="G46" i="7"/>
  <c r="F46" i="7"/>
  <c r="E46" i="7"/>
  <c r="D46" i="7"/>
  <c r="C46" i="7"/>
  <c r="A46" i="7"/>
  <c r="H45" i="7"/>
  <c r="G45" i="7"/>
  <c r="F45" i="7"/>
  <c r="E45" i="7"/>
  <c r="D45" i="7"/>
  <c r="C45" i="7"/>
  <c r="A45" i="7"/>
  <c r="H44" i="7"/>
  <c r="G44" i="7"/>
  <c r="F44" i="7"/>
  <c r="E44" i="7"/>
  <c r="D44" i="7"/>
  <c r="C44" i="7"/>
  <c r="A44" i="7"/>
  <c r="H43" i="7"/>
  <c r="G43" i="7"/>
  <c r="F43" i="7"/>
  <c r="E43" i="7"/>
  <c r="D43" i="7"/>
  <c r="C43" i="7"/>
  <c r="A43" i="7"/>
  <c r="H42" i="7"/>
  <c r="G42" i="7"/>
  <c r="F42" i="7"/>
  <c r="E42" i="7"/>
  <c r="D42" i="7"/>
  <c r="C42" i="7"/>
  <c r="A42" i="7"/>
  <c r="H41" i="7"/>
  <c r="G41" i="7"/>
  <c r="F41" i="7"/>
  <c r="E41" i="7"/>
  <c r="D41" i="7"/>
  <c r="C41" i="7"/>
  <c r="A41" i="7"/>
  <c r="H40" i="7"/>
  <c r="G40" i="7"/>
  <c r="F40" i="7"/>
  <c r="E40" i="7"/>
  <c r="D40" i="7"/>
  <c r="C40" i="7"/>
  <c r="A40" i="7"/>
  <c r="H39" i="7"/>
  <c r="G39" i="7"/>
  <c r="F39" i="7"/>
  <c r="E39" i="7"/>
  <c r="D39" i="7"/>
  <c r="C39" i="7"/>
  <c r="A39" i="7"/>
  <c r="H38" i="7"/>
  <c r="G38" i="7"/>
  <c r="F38" i="7"/>
  <c r="E38" i="7"/>
  <c r="D38" i="7"/>
  <c r="C38" i="7"/>
  <c r="A38" i="7"/>
  <c r="H37" i="7"/>
  <c r="G37" i="7"/>
  <c r="F37" i="7"/>
  <c r="E37" i="7"/>
  <c r="D37" i="7"/>
  <c r="C37" i="7"/>
  <c r="A37" i="7"/>
  <c r="H36" i="7"/>
  <c r="G36" i="7"/>
  <c r="F36" i="7"/>
  <c r="E36" i="7"/>
  <c r="D36" i="7"/>
  <c r="C36" i="7"/>
  <c r="A36" i="7"/>
  <c r="H35" i="7"/>
  <c r="G35" i="7"/>
  <c r="F35" i="7"/>
  <c r="E35" i="7"/>
  <c r="D35" i="7"/>
  <c r="C35" i="7"/>
  <c r="A35" i="7"/>
  <c r="H34" i="7"/>
  <c r="G34" i="7"/>
  <c r="F34" i="7"/>
  <c r="E34" i="7"/>
  <c r="D34" i="7"/>
  <c r="C34" i="7"/>
  <c r="A34" i="7"/>
  <c r="H33" i="7"/>
  <c r="G33" i="7"/>
  <c r="F33" i="7"/>
  <c r="E33" i="7"/>
  <c r="D33" i="7"/>
  <c r="C33" i="7"/>
  <c r="A33" i="7"/>
  <c r="H32" i="7"/>
  <c r="G32" i="7"/>
  <c r="F32" i="7"/>
  <c r="E32" i="7"/>
  <c r="D32" i="7"/>
  <c r="C32" i="7"/>
  <c r="A32" i="7"/>
  <c r="H31" i="7"/>
  <c r="G31" i="7"/>
  <c r="F31" i="7"/>
  <c r="E31" i="7"/>
  <c r="D31" i="7"/>
  <c r="C31" i="7"/>
  <c r="A31" i="7"/>
  <c r="H30" i="7"/>
  <c r="G30" i="7"/>
  <c r="F30" i="7"/>
  <c r="E30" i="7"/>
  <c r="D30" i="7"/>
  <c r="C30" i="7"/>
  <c r="A30" i="7"/>
  <c r="H29" i="7"/>
  <c r="G29" i="7"/>
  <c r="F29" i="7"/>
  <c r="E29" i="7"/>
  <c r="D29" i="7"/>
  <c r="C29" i="7"/>
  <c r="A29" i="7"/>
  <c r="H28" i="7"/>
  <c r="G28" i="7"/>
  <c r="F28" i="7"/>
  <c r="E28" i="7"/>
  <c r="D28" i="7"/>
  <c r="C28" i="7"/>
  <c r="A28" i="7"/>
  <c r="H27" i="7"/>
  <c r="G27" i="7"/>
  <c r="F27" i="7"/>
  <c r="E27" i="7"/>
  <c r="D27" i="7"/>
  <c r="C27" i="7"/>
  <c r="A27" i="7"/>
  <c r="H26" i="7"/>
  <c r="G26" i="7"/>
  <c r="F26" i="7"/>
  <c r="E26" i="7"/>
  <c r="D26" i="7"/>
  <c r="C26" i="7"/>
  <c r="A26" i="7"/>
  <c r="H25" i="7"/>
  <c r="G25" i="7"/>
  <c r="F25" i="7"/>
  <c r="E25" i="7"/>
  <c r="D25" i="7"/>
  <c r="C25" i="7"/>
  <c r="A25" i="7"/>
  <c r="H24" i="7"/>
  <c r="G24" i="7"/>
  <c r="F24" i="7"/>
  <c r="E24" i="7"/>
  <c r="D24" i="7"/>
  <c r="C24" i="7"/>
  <c r="A24" i="7"/>
  <c r="H23" i="7"/>
  <c r="G23" i="7"/>
  <c r="F23" i="7"/>
  <c r="E23" i="7"/>
  <c r="D23" i="7"/>
  <c r="C23" i="7"/>
  <c r="A23" i="7"/>
  <c r="H22" i="7"/>
  <c r="G22" i="7"/>
  <c r="F22" i="7"/>
  <c r="E22" i="7"/>
  <c r="D22" i="7"/>
  <c r="C22" i="7"/>
  <c r="A22" i="7"/>
  <c r="H21" i="7"/>
  <c r="G21" i="7"/>
  <c r="F21" i="7"/>
  <c r="E21" i="7"/>
  <c r="D21" i="7"/>
  <c r="C21" i="7"/>
  <c r="A21" i="7"/>
  <c r="H20" i="7"/>
  <c r="G20" i="7"/>
  <c r="F20" i="7"/>
  <c r="E20" i="7"/>
  <c r="D20" i="7"/>
  <c r="C20" i="7"/>
  <c r="A20" i="7"/>
  <c r="H19" i="7"/>
  <c r="G19" i="7"/>
  <c r="F19" i="7"/>
  <c r="E19" i="7"/>
  <c r="D19" i="7"/>
  <c r="C19" i="7"/>
  <c r="A19" i="7"/>
  <c r="H18" i="7"/>
  <c r="G18" i="7"/>
  <c r="F18" i="7"/>
  <c r="E18" i="7"/>
  <c r="D18" i="7"/>
  <c r="C18" i="7"/>
  <c r="A18" i="7"/>
  <c r="H17" i="7"/>
  <c r="G17" i="7"/>
  <c r="F17" i="7"/>
  <c r="E17" i="7"/>
  <c r="D17" i="7"/>
  <c r="C17" i="7"/>
  <c r="A17" i="7"/>
  <c r="H16" i="7"/>
  <c r="G16" i="7"/>
  <c r="F16" i="7"/>
  <c r="E16" i="7"/>
  <c r="D16" i="7"/>
  <c r="C16" i="7"/>
  <c r="A16" i="7"/>
  <c r="H15" i="7"/>
  <c r="G15" i="7"/>
  <c r="F15" i="7"/>
  <c r="E15" i="7"/>
  <c r="D15" i="7"/>
  <c r="C15" i="7"/>
  <c r="A15" i="7"/>
  <c r="H14" i="7"/>
  <c r="G14" i="7"/>
  <c r="F14" i="7"/>
  <c r="E14" i="7"/>
  <c r="D14" i="7"/>
  <c r="C14" i="7"/>
  <c r="A14" i="7"/>
  <c r="H13" i="7"/>
  <c r="G13" i="7"/>
  <c r="F13" i="7"/>
  <c r="E13" i="7"/>
  <c r="D13" i="7"/>
  <c r="C13" i="7"/>
  <c r="A13" i="7"/>
  <c r="H12" i="7"/>
  <c r="G12" i="7"/>
  <c r="F12" i="7"/>
  <c r="E12" i="7"/>
  <c r="D12" i="7"/>
  <c r="C12" i="7"/>
  <c r="A12" i="7"/>
  <c r="H11" i="7"/>
  <c r="G11" i="7"/>
  <c r="F11" i="7"/>
  <c r="E11" i="7"/>
  <c r="D11" i="7"/>
  <c r="C11" i="7"/>
  <c r="A11" i="7"/>
  <c r="H10" i="7"/>
  <c r="G10" i="7"/>
  <c r="F10" i="7"/>
  <c r="E10" i="7"/>
  <c r="D10" i="7"/>
  <c r="C10" i="7"/>
  <c r="A10" i="7"/>
  <c r="H9" i="7"/>
  <c r="G9" i="7"/>
  <c r="F9" i="7"/>
  <c r="E9" i="7"/>
  <c r="D9" i="7"/>
  <c r="C9" i="7"/>
  <c r="A9" i="7"/>
  <c r="H8" i="7"/>
  <c r="G8" i="7"/>
  <c r="F8" i="7"/>
  <c r="E8" i="7"/>
  <c r="D8" i="7"/>
  <c r="C8" i="7"/>
  <c r="A8" i="7"/>
  <c r="H7" i="7"/>
  <c r="G7" i="7"/>
  <c r="F7" i="7"/>
  <c r="E7" i="7"/>
  <c r="D7" i="7"/>
  <c r="C7" i="7"/>
  <c r="A7" i="7"/>
  <c r="H6" i="7"/>
  <c r="G6" i="7"/>
  <c r="F6" i="7"/>
  <c r="E6" i="7"/>
  <c r="D6" i="7"/>
  <c r="C6" i="7"/>
  <c r="A6" i="7"/>
  <c r="H5" i="7"/>
  <c r="G5" i="7"/>
  <c r="F5" i="7"/>
  <c r="E5" i="7"/>
  <c r="D5" i="7"/>
  <c r="C5" i="7"/>
  <c r="A5" i="7"/>
  <c r="H4" i="7"/>
  <c r="G4" i="7"/>
  <c r="F4" i="7"/>
  <c r="E4" i="7"/>
  <c r="D4" i="7"/>
  <c r="C4" i="7"/>
  <c r="A4" i="7"/>
  <c r="H3" i="7"/>
  <c r="G3" i="7"/>
  <c r="F3" i="7"/>
  <c r="E3" i="7"/>
  <c r="D3" i="7"/>
  <c r="C3" i="7"/>
  <c r="A3" i="7"/>
  <c r="H2" i="7"/>
  <c r="G2" i="7"/>
  <c r="F2" i="7"/>
  <c r="E2" i="7"/>
  <c r="D2" i="7"/>
  <c r="C2" i="7"/>
  <c r="A2" i="7"/>
  <c r="Q104" i="7" l="1"/>
  <c r="O104" i="7"/>
  <c r="L122" i="7"/>
  <c r="M122" i="7" s="1"/>
  <c r="M101" i="7"/>
  <c r="P104" i="7" s="1"/>
  <c r="L75" i="7"/>
  <c r="C3" i="6" s="1"/>
  <c r="K75" i="7"/>
  <c r="B3" i="6" s="1"/>
  <c r="N75" i="7"/>
  <c r="E3" i="6" s="1"/>
  <c r="M75" i="7"/>
  <c r="D3" i="6" s="1"/>
  <c r="N74" i="2"/>
  <c r="S104" i="7" l="1"/>
  <c r="L76" i="7"/>
  <c r="C4" i="6" s="1"/>
  <c r="M76" i="7"/>
  <c r="D4" i="6" s="1"/>
  <c r="K76" i="7"/>
  <c r="B4" i="6" s="1"/>
  <c r="N76" i="7"/>
  <c r="E4" i="6" s="1"/>
  <c r="O75" i="7"/>
  <c r="O74" i="7"/>
  <c r="J33" i="5"/>
  <c r="I33" i="5"/>
  <c r="H33" i="5"/>
  <c r="G33" i="5"/>
  <c r="H32" i="5"/>
  <c r="I32" i="5"/>
  <c r="J32" i="5"/>
  <c r="G32" i="5"/>
  <c r="G31" i="5"/>
  <c r="H31" i="5"/>
  <c r="I31" i="5"/>
  <c r="J31" i="5"/>
  <c r="J33" i="4"/>
  <c r="I33" i="4"/>
  <c r="H33" i="4"/>
  <c r="G33" i="4"/>
  <c r="H32" i="4"/>
  <c r="I32" i="4"/>
  <c r="J32" i="4"/>
  <c r="G32" i="4"/>
  <c r="H31" i="4"/>
  <c r="I31" i="4"/>
  <c r="J31" i="4"/>
  <c r="G31" i="4"/>
  <c r="K40" i="1"/>
  <c r="M40" i="1"/>
  <c r="L40" i="1"/>
  <c r="J40" i="1"/>
  <c r="N39" i="1"/>
  <c r="N38" i="1"/>
  <c r="K39" i="1"/>
  <c r="L39" i="1"/>
  <c r="M39" i="1"/>
  <c r="J39" i="1"/>
  <c r="O76" i="7" l="1"/>
  <c r="K31" i="5"/>
  <c r="N40" i="1"/>
  <c r="J30" i="3"/>
  <c r="I30" i="3"/>
  <c r="H30" i="3"/>
  <c r="G30" i="3"/>
  <c r="H29" i="3"/>
  <c r="I29" i="3"/>
  <c r="J29" i="3"/>
  <c r="G29" i="3"/>
  <c r="H28" i="3"/>
  <c r="I28" i="3"/>
  <c r="J28" i="3"/>
  <c r="G28" i="3"/>
  <c r="K33" i="4" l="1"/>
  <c r="K32" i="4"/>
  <c r="K31" i="4"/>
  <c r="K28" i="3"/>
  <c r="K30" i="3"/>
  <c r="K29" i="3"/>
  <c r="I82" i="2"/>
  <c r="N72" i="2" s="1"/>
  <c r="M72" i="2"/>
  <c r="L72" i="2"/>
  <c r="K72" i="2"/>
  <c r="H68" i="2"/>
  <c r="G68" i="2"/>
  <c r="F68" i="2"/>
  <c r="E68" i="2"/>
  <c r="D68" i="2"/>
  <c r="C68" i="2"/>
  <c r="A68" i="2"/>
  <c r="H67" i="2"/>
  <c r="G67" i="2"/>
  <c r="F67" i="2"/>
  <c r="E67" i="2"/>
  <c r="D67" i="2"/>
  <c r="C67" i="2"/>
  <c r="A67" i="2"/>
  <c r="H66" i="2"/>
  <c r="G66" i="2"/>
  <c r="F66" i="2"/>
  <c r="E66" i="2"/>
  <c r="D66" i="2"/>
  <c r="C66" i="2"/>
  <c r="A66" i="2"/>
  <c r="H65" i="2"/>
  <c r="G65" i="2"/>
  <c r="F65" i="2"/>
  <c r="E65" i="2"/>
  <c r="D65" i="2"/>
  <c r="C65" i="2"/>
  <c r="A65" i="2"/>
  <c r="H64" i="2"/>
  <c r="G64" i="2"/>
  <c r="F64" i="2"/>
  <c r="E64" i="2"/>
  <c r="D64" i="2"/>
  <c r="C64" i="2"/>
  <c r="A64" i="2"/>
  <c r="H63" i="2"/>
  <c r="G63" i="2"/>
  <c r="F63" i="2"/>
  <c r="E63" i="2"/>
  <c r="D63" i="2"/>
  <c r="C63" i="2"/>
  <c r="A63" i="2"/>
  <c r="H62" i="2"/>
  <c r="G62" i="2"/>
  <c r="F62" i="2"/>
  <c r="E62" i="2"/>
  <c r="D62" i="2"/>
  <c r="C62" i="2"/>
  <c r="A62" i="2"/>
  <c r="H61" i="2"/>
  <c r="G61" i="2"/>
  <c r="F61" i="2"/>
  <c r="D61" i="2"/>
  <c r="C61" i="2"/>
  <c r="A61" i="2"/>
  <c r="H60" i="2"/>
  <c r="G60" i="2"/>
  <c r="F60" i="2"/>
  <c r="E60" i="2"/>
  <c r="D60" i="2"/>
  <c r="C60" i="2"/>
  <c r="A60" i="2"/>
  <c r="H59" i="2"/>
  <c r="G59" i="2"/>
  <c r="F59" i="2"/>
  <c r="E59" i="2"/>
  <c r="D59" i="2"/>
  <c r="C59" i="2"/>
  <c r="A59" i="2"/>
  <c r="H58" i="2"/>
  <c r="G58" i="2"/>
  <c r="F58" i="2"/>
  <c r="E58" i="2"/>
  <c r="D58" i="2"/>
  <c r="C58" i="2"/>
  <c r="A58" i="2"/>
  <c r="H57" i="2"/>
  <c r="G57" i="2"/>
  <c r="F57" i="2"/>
  <c r="E57" i="2"/>
  <c r="D57" i="2"/>
  <c r="C57" i="2"/>
  <c r="A57" i="2"/>
  <c r="H56" i="2"/>
  <c r="G56" i="2"/>
  <c r="F56" i="2"/>
  <c r="D56" i="2"/>
  <c r="C56" i="2"/>
  <c r="A56" i="2"/>
  <c r="H55" i="2"/>
  <c r="G55" i="2"/>
  <c r="F55" i="2"/>
  <c r="D55" i="2"/>
  <c r="C55" i="2"/>
  <c r="A55" i="2"/>
  <c r="H54" i="2"/>
  <c r="G54" i="2"/>
  <c r="F54" i="2"/>
  <c r="E54" i="2"/>
  <c r="D54" i="2"/>
  <c r="C54" i="2"/>
  <c r="A54" i="2"/>
  <c r="H53" i="2"/>
  <c r="G53" i="2"/>
  <c r="F53" i="2"/>
  <c r="E53" i="2"/>
  <c r="D53" i="2"/>
  <c r="C53" i="2"/>
  <c r="A53" i="2"/>
  <c r="H52" i="2"/>
  <c r="G52" i="2"/>
  <c r="F52" i="2"/>
  <c r="E52" i="2"/>
  <c r="D52" i="2"/>
  <c r="C52" i="2"/>
  <c r="A52" i="2"/>
  <c r="H51" i="2"/>
  <c r="G51" i="2"/>
  <c r="F51" i="2"/>
  <c r="D51" i="2"/>
  <c r="C51" i="2"/>
  <c r="A51" i="2"/>
  <c r="H50" i="2"/>
  <c r="G50" i="2"/>
  <c r="F50" i="2"/>
  <c r="E50" i="2"/>
  <c r="D50" i="2"/>
  <c r="C50" i="2"/>
  <c r="A50" i="2"/>
  <c r="H49" i="2"/>
  <c r="G49" i="2"/>
  <c r="F49" i="2"/>
  <c r="D49" i="2"/>
  <c r="C49" i="2"/>
  <c r="A49" i="2"/>
  <c r="H48" i="2"/>
  <c r="G48" i="2"/>
  <c r="F48" i="2"/>
  <c r="D48" i="2"/>
  <c r="C48" i="2"/>
  <c r="A48" i="2"/>
  <c r="H47" i="2"/>
  <c r="G47" i="2"/>
  <c r="F47" i="2"/>
  <c r="E47" i="2"/>
  <c r="D47" i="2"/>
  <c r="C47" i="2"/>
  <c r="A47" i="2"/>
  <c r="H46" i="2"/>
  <c r="G46" i="2"/>
  <c r="F46" i="2"/>
  <c r="E46" i="2"/>
  <c r="D46" i="2"/>
  <c r="C46" i="2"/>
  <c r="A46" i="2"/>
  <c r="H45" i="2"/>
  <c r="G45" i="2"/>
  <c r="F45" i="2"/>
  <c r="E45" i="2"/>
  <c r="D45" i="2"/>
  <c r="C45" i="2"/>
  <c r="A45" i="2"/>
  <c r="H44" i="2"/>
  <c r="G44" i="2"/>
  <c r="F44" i="2"/>
  <c r="E44" i="2"/>
  <c r="D44" i="2"/>
  <c r="C44" i="2"/>
  <c r="A44" i="2"/>
  <c r="H43" i="2"/>
  <c r="G43" i="2"/>
  <c r="F43" i="2"/>
  <c r="E43" i="2"/>
  <c r="D43" i="2"/>
  <c r="C43" i="2"/>
  <c r="A43" i="2"/>
  <c r="H42" i="2"/>
  <c r="G42" i="2"/>
  <c r="F42" i="2"/>
  <c r="E42" i="2"/>
  <c r="D42" i="2"/>
  <c r="C42" i="2"/>
  <c r="A42" i="2"/>
  <c r="H41" i="2"/>
  <c r="G41" i="2"/>
  <c r="F41" i="2"/>
  <c r="D41" i="2"/>
  <c r="C41" i="2"/>
  <c r="A41" i="2"/>
  <c r="H40" i="2"/>
  <c r="G40" i="2"/>
  <c r="F40" i="2"/>
  <c r="E40" i="2"/>
  <c r="D40" i="2"/>
  <c r="C40" i="2"/>
  <c r="A40" i="2"/>
  <c r="H39" i="2"/>
  <c r="G39" i="2"/>
  <c r="F39" i="2"/>
  <c r="D39" i="2"/>
  <c r="C39" i="2"/>
  <c r="A39" i="2"/>
  <c r="H38" i="2"/>
  <c r="G38" i="2"/>
  <c r="F38" i="2"/>
  <c r="E38" i="2"/>
  <c r="D38" i="2"/>
  <c r="C38" i="2"/>
  <c r="A38" i="2"/>
  <c r="H37" i="2"/>
  <c r="G37" i="2"/>
  <c r="F37" i="2"/>
  <c r="E37" i="2"/>
  <c r="D37" i="2"/>
  <c r="C37" i="2"/>
  <c r="A37" i="2"/>
  <c r="H36" i="2"/>
  <c r="G36" i="2"/>
  <c r="F36" i="2"/>
  <c r="D36" i="2"/>
  <c r="C36" i="2"/>
  <c r="A36" i="2"/>
  <c r="H35" i="2"/>
  <c r="G35" i="2"/>
  <c r="F35" i="2"/>
  <c r="E35" i="2"/>
  <c r="D35" i="2"/>
  <c r="C35" i="2"/>
  <c r="A35" i="2"/>
  <c r="H34" i="2"/>
  <c r="G34" i="2"/>
  <c r="F34" i="2"/>
  <c r="E34" i="2"/>
  <c r="D34" i="2"/>
  <c r="C34" i="2"/>
  <c r="A34" i="2"/>
  <c r="H33" i="2"/>
  <c r="G33" i="2"/>
  <c r="F33" i="2"/>
  <c r="E33" i="2"/>
  <c r="D33" i="2"/>
  <c r="C33" i="2"/>
  <c r="A33" i="2"/>
  <c r="H32" i="2"/>
  <c r="G32" i="2"/>
  <c r="F32" i="2"/>
  <c r="D32" i="2"/>
  <c r="C32" i="2"/>
  <c r="A32" i="2"/>
  <c r="H31" i="2"/>
  <c r="G31" i="2"/>
  <c r="F31" i="2"/>
  <c r="E31" i="2"/>
  <c r="D31" i="2"/>
  <c r="C31" i="2"/>
  <c r="A31" i="2"/>
  <c r="H30" i="2"/>
  <c r="G30" i="2"/>
  <c r="F30" i="2"/>
  <c r="E30" i="2"/>
  <c r="D30" i="2"/>
  <c r="C30" i="2"/>
  <c r="A30" i="2"/>
  <c r="H29" i="2"/>
  <c r="G29" i="2"/>
  <c r="F29" i="2"/>
  <c r="E29" i="2"/>
  <c r="D29" i="2"/>
  <c r="C29" i="2"/>
  <c r="A29" i="2"/>
  <c r="H28" i="2"/>
  <c r="G28" i="2"/>
  <c r="F28" i="2"/>
  <c r="E28" i="2"/>
  <c r="D28" i="2"/>
  <c r="C28" i="2"/>
  <c r="A28" i="2"/>
  <c r="H27" i="2"/>
  <c r="G27" i="2"/>
  <c r="F27" i="2"/>
  <c r="D27" i="2"/>
  <c r="C27" i="2"/>
  <c r="A27" i="2"/>
  <c r="H26" i="2"/>
  <c r="G26" i="2"/>
  <c r="F26" i="2"/>
  <c r="E26" i="2"/>
  <c r="D26" i="2"/>
  <c r="C26" i="2"/>
  <c r="A26" i="2"/>
  <c r="H25" i="2"/>
  <c r="G25" i="2"/>
  <c r="F25" i="2"/>
  <c r="E25" i="2"/>
  <c r="D25" i="2"/>
  <c r="C25" i="2"/>
  <c r="A25" i="2"/>
  <c r="H24" i="2"/>
  <c r="G24" i="2"/>
  <c r="F24" i="2"/>
  <c r="E24" i="2"/>
  <c r="D24" i="2"/>
  <c r="C24" i="2"/>
  <c r="A24" i="2"/>
  <c r="H23" i="2"/>
  <c r="G23" i="2"/>
  <c r="F23" i="2"/>
  <c r="E23" i="2"/>
  <c r="D23" i="2"/>
  <c r="C23" i="2"/>
  <c r="A23" i="2"/>
  <c r="H22" i="2"/>
  <c r="G22" i="2"/>
  <c r="F22" i="2"/>
  <c r="E22" i="2"/>
  <c r="D22" i="2"/>
  <c r="C22" i="2"/>
  <c r="A22" i="2"/>
  <c r="H21" i="2"/>
  <c r="G21" i="2"/>
  <c r="F21" i="2"/>
  <c r="E21" i="2"/>
  <c r="D21" i="2"/>
  <c r="C21" i="2"/>
  <c r="A21" i="2"/>
  <c r="H20" i="2"/>
  <c r="G20" i="2"/>
  <c r="F20" i="2"/>
  <c r="E20" i="2"/>
  <c r="D20" i="2"/>
  <c r="C20" i="2"/>
  <c r="A20" i="2"/>
  <c r="H19" i="2"/>
  <c r="G19" i="2"/>
  <c r="F19" i="2"/>
  <c r="E19" i="2"/>
  <c r="D19" i="2"/>
  <c r="C19" i="2"/>
  <c r="A19" i="2"/>
  <c r="H18" i="2"/>
  <c r="G18" i="2"/>
  <c r="F18" i="2"/>
  <c r="E18" i="2"/>
  <c r="D18" i="2"/>
  <c r="C18" i="2"/>
  <c r="A18" i="2"/>
  <c r="H17" i="2"/>
  <c r="G17" i="2"/>
  <c r="F17" i="2"/>
  <c r="E17" i="2"/>
  <c r="D17" i="2"/>
  <c r="C17" i="2"/>
  <c r="A17" i="2"/>
  <c r="H16" i="2"/>
  <c r="G16" i="2"/>
  <c r="F16" i="2"/>
  <c r="E16" i="2"/>
  <c r="D16" i="2"/>
  <c r="C16" i="2"/>
  <c r="A16" i="2"/>
  <c r="H15" i="2"/>
  <c r="G15" i="2"/>
  <c r="F15" i="2"/>
  <c r="E15" i="2"/>
  <c r="D15" i="2"/>
  <c r="C15" i="2"/>
  <c r="A15" i="2"/>
  <c r="H14" i="2"/>
  <c r="G14" i="2"/>
  <c r="F14" i="2"/>
  <c r="E14" i="2"/>
  <c r="D14" i="2"/>
  <c r="C14" i="2"/>
  <c r="A14" i="2"/>
  <c r="H13" i="2"/>
  <c r="G13" i="2"/>
  <c r="F13" i="2"/>
  <c r="E13" i="2"/>
  <c r="D13" i="2"/>
  <c r="C13" i="2"/>
  <c r="A13" i="2"/>
  <c r="H12" i="2"/>
  <c r="G12" i="2"/>
  <c r="F12" i="2"/>
  <c r="E12" i="2"/>
  <c r="D12" i="2"/>
  <c r="C12" i="2"/>
  <c r="A12" i="2"/>
  <c r="H11" i="2"/>
  <c r="G11" i="2"/>
  <c r="F11" i="2"/>
  <c r="E11" i="2"/>
  <c r="D11" i="2"/>
  <c r="C11" i="2"/>
  <c r="A11" i="2"/>
  <c r="H10" i="2"/>
  <c r="G10" i="2"/>
  <c r="F10" i="2"/>
  <c r="E10" i="2"/>
  <c r="D10" i="2"/>
  <c r="C10" i="2"/>
  <c r="A10" i="2"/>
  <c r="H9" i="2"/>
  <c r="G9" i="2"/>
  <c r="F9" i="2"/>
  <c r="E9" i="2"/>
  <c r="D9" i="2"/>
  <c r="C9" i="2"/>
  <c r="A9" i="2"/>
  <c r="H8" i="2"/>
  <c r="G8" i="2"/>
  <c r="F8" i="2"/>
  <c r="E8" i="2"/>
  <c r="D8" i="2"/>
  <c r="C8" i="2"/>
  <c r="A8" i="2"/>
  <c r="H7" i="2"/>
  <c r="G7" i="2"/>
  <c r="F7" i="2"/>
  <c r="E7" i="2"/>
  <c r="D7" i="2"/>
  <c r="C7" i="2"/>
  <c r="A7" i="2"/>
  <c r="H6" i="2"/>
  <c r="G6" i="2"/>
  <c r="F6" i="2"/>
  <c r="E6" i="2"/>
  <c r="D6" i="2"/>
  <c r="C6" i="2"/>
  <c r="A6" i="2"/>
  <c r="H5" i="2"/>
  <c r="G5" i="2"/>
  <c r="F5" i="2"/>
  <c r="E5" i="2"/>
  <c r="D5" i="2"/>
  <c r="C5" i="2"/>
  <c r="A5" i="2"/>
  <c r="H4" i="2"/>
  <c r="G4" i="2"/>
  <c r="F4" i="2"/>
  <c r="E4" i="2"/>
  <c r="D4" i="2"/>
  <c r="C4" i="2"/>
  <c r="A4" i="2"/>
  <c r="H3" i="2"/>
  <c r="G3" i="2"/>
  <c r="F3" i="2"/>
  <c r="E3" i="2"/>
  <c r="D3" i="2"/>
  <c r="C3" i="2"/>
  <c r="A3" i="2"/>
  <c r="H2" i="2"/>
  <c r="G2" i="2"/>
  <c r="F2" i="2"/>
  <c r="E2" i="2"/>
  <c r="D2" i="2"/>
  <c r="C2" i="2"/>
  <c r="A2" i="2"/>
  <c r="N73" i="2" l="1"/>
  <c r="M73" i="2"/>
  <c r="I93" i="2"/>
  <c r="L73" i="2"/>
  <c r="O72" i="2"/>
  <c r="K73" i="2"/>
  <c r="L74" i="2" l="1"/>
  <c r="K74" i="2"/>
  <c r="O73" i="2"/>
  <c r="O74" i="2" l="1"/>
  <c r="K32" i="5"/>
  <c r="K33" i="5"/>
  <c r="F2" i="6"/>
  <c r="F4" i="6"/>
  <c r="F3" i="6" l="1"/>
</calcChain>
</file>

<file path=xl/comments1.xml><?xml version="1.0" encoding="utf-8"?>
<comments xmlns="http://schemas.openxmlformats.org/spreadsheetml/2006/main">
  <authors>
    <author>CARRION VILCHES, M. ANGEL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CARRION VILCHES, M. ANGEL:</t>
        </r>
        <r>
          <rPr>
            <sz val="9"/>
            <color indexed="81"/>
            <rFont val="Tahoma"/>
            <family val="2"/>
          </rPr>
          <t xml:space="preserve">
RAZÓN SOCIAL (PJ) NOMBRE (PF)</t>
        </r>
      </text>
    </comment>
  </commentList>
</comments>
</file>

<file path=xl/comments2.xml><?xml version="1.0" encoding="utf-8"?>
<comments xmlns="http://schemas.openxmlformats.org/spreadsheetml/2006/main">
  <authors>
    <author>CARRION VILCHES, M. ANGEL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CARRION VILCHES, M. ANGEL:</t>
        </r>
        <r>
          <rPr>
            <sz val="9"/>
            <color indexed="81"/>
            <rFont val="Tahoma"/>
            <family val="2"/>
          </rPr>
          <t xml:space="preserve">
RAZÓN SOCIAL (PJ) NOMBRE (PF)</t>
        </r>
      </text>
    </comment>
    <comment ref="O23" authorId="0" shapeId="0">
      <text>
        <r>
          <rPr>
            <b/>
            <sz val="9"/>
            <color indexed="81"/>
            <rFont val="Tahoma"/>
            <charset val="1"/>
          </rPr>
          <t>Julio y Agosto en Pedro y María y el resto Estel de Mar 27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5" authorId="0" shapeId="0">
      <text>
        <r>
          <rPr>
            <b/>
            <sz val="9"/>
            <color indexed="81"/>
            <rFont val="Tahoma"/>
            <charset val="1"/>
          </rPr>
          <t xml:space="preserve">Kilos del barco FLOR DE BARCELONA, este marinero se ha cambido a VELA GALLEGO DOS, DECLARANDO 3700 KG
</t>
        </r>
      </text>
    </comment>
  </commentList>
</comments>
</file>

<file path=xl/comments3.xml><?xml version="1.0" encoding="utf-8"?>
<comments xmlns="http://schemas.openxmlformats.org/spreadsheetml/2006/main">
  <authors>
    <author>CARRION VILCHES, M. ANGEL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CARRION VILCHES, M. ANGEL:</t>
        </r>
        <r>
          <rPr>
            <sz val="9"/>
            <color indexed="81"/>
            <rFont val="Tahoma"/>
            <family val="2"/>
          </rPr>
          <t xml:space="preserve">
RAZÓN SOCIAL (PJ) NOMBRE (PF)</t>
        </r>
      </text>
    </comment>
  </commentList>
</comments>
</file>

<file path=xl/sharedStrings.xml><?xml version="1.0" encoding="utf-8"?>
<sst xmlns="http://schemas.openxmlformats.org/spreadsheetml/2006/main" count="1273" uniqueCount="285">
  <si>
    <t>CONSECUTIVO</t>
  </si>
  <si>
    <t>NOMBRE</t>
  </si>
  <si>
    <t>DNI</t>
  </si>
  <si>
    <t>EMBARCACION</t>
  </si>
  <si>
    <t>COFRADIA</t>
  </si>
  <si>
    <t>KG</t>
  </si>
  <si>
    <t>FERNANDO VELA HERNANDEZ</t>
  </si>
  <si>
    <t>GERMAR</t>
  </si>
  <si>
    <t>COFRADIA CARTAGENA</t>
  </si>
  <si>
    <t>ANTONIO HERNANDEZ AGUADO</t>
  </si>
  <si>
    <t>HERNANDEZ AGUADO</t>
  </si>
  <si>
    <t>SANTOS ACOSTA TOBAL</t>
  </si>
  <si>
    <t>ISABEL MARTINEZ</t>
  </si>
  <si>
    <t xml:space="preserve">ANTONIO SEGURA SIMON </t>
  </si>
  <si>
    <t>NUEVO MENESTEO</t>
  </si>
  <si>
    <t xml:space="preserve">PEDRO SOTO ALONSO </t>
  </si>
  <si>
    <t>PEPA ALONSO</t>
  </si>
  <si>
    <t xml:space="preserve">FERNANDO J. VELA GARCIA </t>
  </si>
  <si>
    <t>VELA GALLEGO DOS (CT)</t>
  </si>
  <si>
    <t>AITOR LOPEZ ALCARRETA</t>
  </si>
  <si>
    <t>ISABEL Y ANDRES (SP)</t>
  </si>
  <si>
    <t>COFRADIA DE SAN PEDRO DEL PINATAR</t>
  </si>
  <si>
    <t xml:space="preserve">MARCELO CONESA CASTIÑEIRA </t>
  </si>
  <si>
    <t>ISABEL Y ANDRES</t>
  </si>
  <si>
    <t xml:space="preserve">JOSE MARTINEZ SAEZ </t>
  </si>
  <si>
    <t>JORGE CASTEJON LOPEZ</t>
  </si>
  <si>
    <t>RAFAEL PABLO CASTEJON LOPEZ</t>
  </si>
  <si>
    <t>PEDRO SERRANO ROBLES</t>
  </si>
  <si>
    <t>ANTONIO EL COMETIERRA</t>
  </si>
  <si>
    <t>COFRADIA DE AGUILAS</t>
  </si>
  <si>
    <t xml:space="preserve">ISIDORO ROBLES PIANELO </t>
  </si>
  <si>
    <t>ES SOLLERIC (AGU)</t>
  </si>
  <si>
    <t xml:space="preserve">JUAN GOMEZ GARCIA </t>
  </si>
  <si>
    <t>JUAN Y CARMEN</t>
  </si>
  <si>
    <t xml:space="preserve">LORENZO ESCARABAJAL PEREZ </t>
  </si>
  <si>
    <t>PEDRO EL CANO</t>
  </si>
  <si>
    <t xml:space="preserve">PEDRO ROBLES MIRAS </t>
  </si>
  <si>
    <t xml:space="preserve">BARTOLOME GOMEZ PIÑERO </t>
  </si>
  <si>
    <t>CONCEPCION Y MARIA</t>
  </si>
  <si>
    <t xml:space="preserve">RAFAEL GOMEZ LEON </t>
  </si>
  <si>
    <t xml:space="preserve">NUEVO JOSE Y JOSEFA </t>
  </si>
  <si>
    <t xml:space="preserve">JUAN JOSE ALCARAZ OROZCO </t>
  </si>
  <si>
    <t>HERMANOS ROBLES</t>
  </si>
  <si>
    <t xml:space="preserve">PEDRO ROBLES SEGOVIA </t>
  </si>
  <si>
    <t xml:space="preserve">RAFAEL ORTIZ ADAN </t>
  </si>
  <si>
    <t>SOLER BORJA</t>
  </si>
  <si>
    <t xml:space="preserve">JESUS RODRIGUEZ FERNANDEZ </t>
  </si>
  <si>
    <t>I´KORAL (AGUI)</t>
  </si>
  <si>
    <t xml:space="preserve">JUAN HERNANDEZ GOMEZ </t>
  </si>
  <si>
    <t xml:space="preserve">L'KORAL </t>
  </si>
  <si>
    <t xml:space="preserve">IBRAHIMA KAMARA </t>
  </si>
  <si>
    <t>BALLESTA ACOSTA</t>
  </si>
  <si>
    <t>COFRADIA DE MAZARRON</t>
  </si>
  <si>
    <t xml:space="preserve">NDIAYE HABIB </t>
  </si>
  <si>
    <t>EL COMETIERRA</t>
  </si>
  <si>
    <t xml:space="preserve">PEDRO RODRIGUEZ LOPEZ </t>
  </si>
  <si>
    <t>CINCO HNOS. DOS</t>
  </si>
  <si>
    <t xml:space="preserve">JOSE FRANCISCO MUÑOZ RAJA </t>
  </si>
  <si>
    <t>JOSE Y DERI</t>
  </si>
  <si>
    <t xml:space="preserve">JULIO ALBERTO IBARRA </t>
  </si>
  <si>
    <t>PEDRO Y MARIA</t>
  </si>
  <si>
    <t>BARCO</t>
  </si>
  <si>
    <t>AGUILAS</t>
  </si>
  <si>
    <t>MAZARRON</t>
  </si>
  <si>
    <t>CARTAGENA</t>
  </si>
  <si>
    <t>SAN PEDRO DEL PINATAR</t>
  </si>
  <si>
    <t>TOTAL (KG)</t>
  </si>
  <si>
    <t>TOTAL KG</t>
  </si>
  <si>
    <t>KG/DÍA COFRADÍA</t>
  </si>
  <si>
    <t>KG/DÍA/BARCO</t>
  </si>
  <si>
    <t>NumIdExpediente</t>
  </si>
  <si>
    <t>CifNif</t>
  </si>
  <si>
    <t>Nombre</t>
  </si>
  <si>
    <t>Apellido1</t>
  </si>
  <si>
    <t>Apellido2</t>
  </si>
  <si>
    <t>EMBARCACIÓN</t>
  </si>
  <si>
    <t>CÓDIGO UE</t>
  </si>
  <si>
    <t>PUERTO BASE</t>
  </si>
  <si>
    <t>OBSERVACIONES</t>
  </si>
  <si>
    <t>JUSTIFICACION</t>
  </si>
  <si>
    <t>OBSERVACIONES (kg barco)</t>
  </si>
  <si>
    <t>ÁGUILAS</t>
  </si>
  <si>
    <t>MAZARRÓN</t>
  </si>
  <si>
    <t>CINCO HERMANOS DOS</t>
  </si>
  <si>
    <t>ES SOLLERIC</t>
  </si>
  <si>
    <t>ESTEL DE MAR 27</t>
  </si>
  <si>
    <t>L'KORAL</t>
  </si>
  <si>
    <t>NUEVO JOSE JOSEFA</t>
  </si>
  <si>
    <t>VELA GALLEGO DOS</t>
  </si>
  <si>
    <t>FLOR DE BARCELONA</t>
  </si>
  <si>
    <t>NUEVO MONTESOL</t>
  </si>
  <si>
    <t>6 MESES</t>
  </si>
  <si>
    <t>5 MESES</t>
  </si>
  <si>
    <t>9 MESES, 8 PESCA</t>
  </si>
  <si>
    <t>DIAS</t>
  </si>
  <si>
    <t>OBSERVACIONES (KG BARCO)</t>
  </si>
  <si>
    <t>1 KG RESIDUOS/BARCO</t>
  </si>
  <si>
    <t>3 KG RESIDUOS/BARCO</t>
  </si>
  <si>
    <t>10 KG RESIDUOS/BARCO</t>
  </si>
  <si>
    <t>2 KG RESIDUOS/BARCO</t>
  </si>
  <si>
    <t>0 KG RESIDUOS/BARCO</t>
  </si>
  <si>
    <t>5 KG RESIDUOS/BARCO</t>
  </si>
  <si>
    <t>6 KG RESIDUOS/BARCO</t>
  </si>
  <si>
    <t>15 KG RESIDUOS/BARCO</t>
  </si>
  <si>
    <t>4 KG RESIDUOS/BARCO</t>
  </si>
  <si>
    <t>KG DECLARADOS</t>
  </si>
  <si>
    <t>KG ACTA</t>
  </si>
  <si>
    <t>DIAS*KG MEDIA ACTAS</t>
  </si>
  <si>
    <t>-</t>
  </si>
  <si>
    <t>1 KG RESIDUOS/BARCO. EL ARMADOR  MANIFIESTA QUE ESTÁ DE BAJA</t>
  </si>
  <si>
    <t>1 KG RESIDUOS/BARCO. EL ARMADOR  MANIFIESTA QUE AL DIA DE LA INSPECCIÓN  NO HA SALIDO A PESCAR. Ha cambiado a ESTEL DE MAR 27</t>
  </si>
  <si>
    <t>TOTAL KG MUESTREADOS</t>
  </si>
  <si>
    <t>KG ESTIMADOS DIA BARCO</t>
  </si>
  <si>
    <t>DECLARADOS-ESTIMADOS</t>
  </si>
  <si>
    <t>BALANCE DECLARADO-ESTIMADO</t>
  </si>
  <si>
    <t>2016-2022</t>
  </si>
  <si>
    <t>114MUR01548</t>
  </si>
  <si>
    <t>AITOR</t>
  </si>
  <si>
    <t>LOPEZ</t>
  </si>
  <si>
    <t>ALCARRETA</t>
  </si>
  <si>
    <t>114MUR01549</t>
  </si>
  <si>
    <t>JORGE</t>
  </si>
  <si>
    <t>CASTEJON</t>
  </si>
  <si>
    <t>2 KG RESIDUOS (BARCO)</t>
  </si>
  <si>
    <t>114MUR01550</t>
  </si>
  <si>
    <t>JOSE</t>
  </si>
  <si>
    <t>MARTINEZ</t>
  </si>
  <si>
    <t>SAEZ</t>
  </si>
  <si>
    <t>114MUR01551</t>
  </si>
  <si>
    <t>MARCELO</t>
  </si>
  <si>
    <t>CONESA</t>
  </si>
  <si>
    <t>CASTIÑEIRA</t>
  </si>
  <si>
    <t>114MUR01553</t>
  </si>
  <si>
    <t>ANDRÉS JESÚS</t>
  </si>
  <si>
    <t>LORENTE</t>
  </si>
  <si>
    <t>GARCÍA</t>
  </si>
  <si>
    <t>0,5 KG RESIDUOS (BARCO)</t>
  </si>
  <si>
    <t>114MUR01554</t>
  </si>
  <si>
    <t>JESUS ANGEL</t>
  </si>
  <si>
    <t>ACOSTA</t>
  </si>
  <si>
    <t>SANCHEZ</t>
  </si>
  <si>
    <t>114MUR01555</t>
  </si>
  <si>
    <t>JUAN MANUEL</t>
  </si>
  <si>
    <t>BALLESTA</t>
  </si>
  <si>
    <t>114MUR01556</t>
  </si>
  <si>
    <t>FRANCISCO</t>
  </si>
  <si>
    <t>MENCHON</t>
  </si>
  <si>
    <t>VIVANCOS</t>
  </si>
  <si>
    <t>4 KG (BARCO)</t>
  </si>
  <si>
    <t>114MUR01557</t>
  </si>
  <si>
    <t>JUAN M.</t>
  </si>
  <si>
    <t>114MUR01558</t>
  </si>
  <si>
    <t>BERNARDO</t>
  </si>
  <si>
    <t>MEDRANO</t>
  </si>
  <si>
    <t>MENCHÓN</t>
  </si>
  <si>
    <t>114MUR01559</t>
  </si>
  <si>
    <t>PEDRO</t>
  </si>
  <si>
    <t>RODRIGUEZ</t>
  </si>
  <si>
    <t>2 KG (BARCO)</t>
  </si>
  <si>
    <t>114MUR01560</t>
  </si>
  <si>
    <t>LAMINE</t>
  </si>
  <si>
    <t>SARR</t>
  </si>
  <si>
    <t>114MUR01561</t>
  </si>
  <si>
    <t>SANTOS</t>
  </si>
  <si>
    <t>114MUR01562</t>
  </si>
  <si>
    <t>IBRAHIMA</t>
  </si>
  <si>
    <t>KAMARA</t>
  </si>
  <si>
    <t>0 KG (BARCO)</t>
  </si>
  <si>
    <t>114MUR01563</t>
  </si>
  <si>
    <t>PEDRO JOSE</t>
  </si>
  <si>
    <t>MORENO</t>
  </si>
  <si>
    <t>114MUR01565</t>
  </si>
  <si>
    <t>JOSÉ FRANCISCO</t>
  </si>
  <si>
    <t>MUÑOZ</t>
  </si>
  <si>
    <t>RAJA</t>
  </si>
  <si>
    <t>114MUR01566</t>
  </si>
  <si>
    <t>JULIO</t>
  </si>
  <si>
    <t>ALBERTO</t>
  </si>
  <si>
    <t>IBARRA</t>
  </si>
  <si>
    <t>114MUR01570</t>
  </si>
  <si>
    <t>OMAR</t>
  </si>
  <si>
    <t>SYLLA</t>
  </si>
  <si>
    <t>114MUR01572</t>
  </si>
  <si>
    <t>PEDRO MIGUEL</t>
  </si>
  <si>
    <t>HERNANDEZ</t>
  </si>
  <si>
    <t>10 KG (BARCO)</t>
  </si>
  <si>
    <t>114MUR01573</t>
  </si>
  <si>
    <t xml:space="preserve">ANTONIO  </t>
  </si>
  <si>
    <t>HERNÁNDEZ</t>
  </si>
  <si>
    <t>PASTOR</t>
  </si>
  <si>
    <t>114MUR01574</t>
  </si>
  <si>
    <t>SALL</t>
  </si>
  <si>
    <t>114MUR01575</t>
  </si>
  <si>
    <t>FERNANDO</t>
  </si>
  <si>
    <t>VELA</t>
  </si>
  <si>
    <t>114MUR01577</t>
  </si>
  <si>
    <t>ANTONIO</t>
  </si>
  <si>
    <t>AGUADO</t>
  </si>
  <si>
    <t>114MUR01578</t>
  </si>
  <si>
    <t>SALVADOR</t>
  </si>
  <si>
    <t>114MUR01579</t>
  </si>
  <si>
    <t>MANUEL B.</t>
  </si>
  <si>
    <t>GARCIA</t>
  </si>
  <si>
    <t>5 KG (BARCO)</t>
  </si>
  <si>
    <t>114MUR01580</t>
  </si>
  <si>
    <t>TOBAL</t>
  </si>
  <si>
    <t>114MUR01583</t>
  </si>
  <si>
    <t>SEGURA</t>
  </si>
  <si>
    <t>SIMON</t>
  </si>
  <si>
    <t>114MUR01584</t>
  </si>
  <si>
    <t>MUSTAPHA</t>
  </si>
  <si>
    <t>MOUSIFA</t>
  </si>
  <si>
    <t>114MUR01586</t>
  </si>
  <si>
    <t>MARTIN</t>
  </si>
  <si>
    <t>SOTO</t>
  </si>
  <si>
    <t>ALONSO</t>
  </si>
  <si>
    <t>8 KG (BARCO)</t>
  </si>
  <si>
    <t>114MUR01587</t>
  </si>
  <si>
    <t>114MUR01588</t>
  </si>
  <si>
    <t>FRANCISCO JOSE</t>
  </si>
  <si>
    <t>114MUR01589</t>
  </si>
  <si>
    <t>OUALID</t>
  </si>
  <si>
    <t>AZAOUI</t>
  </si>
  <si>
    <t>SEBBAHI</t>
  </si>
  <si>
    <t>114MUR01590</t>
  </si>
  <si>
    <t>ISAAC</t>
  </si>
  <si>
    <t>YAMOAH</t>
  </si>
  <si>
    <t>114MUR01592</t>
  </si>
  <si>
    <t>FERNANDO J.</t>
  </si>
  <si>
    <t>114MUR01593</t>
  </si>
  <si>
    <t>JOSE CARLOS</t>
  </si>
  <si>
    <t>114MUR01595</t>
  </si>
  <si>
    <t>RICHI</t>
  </si>
  <si>
    <t>TEI</t>
  </si>
  <si>
    <t>TETTEH</t>
  </si>
  <si>
    <t>114MUR01597</t>
  </si>
  <si>
    <t>JUAN</t>
  </si>
  <si>
    <t>MARTÍNEZ</t>
  </si>
  <si>
    <t>SÁNCHEZ</t>
  </si>
  <si>
    <t>114MUR01598</t>
  </si>
  <si>
    <t>BARTOLOMÉ</t>
  </si>
  <si>
    <t>GOMEZ</t>
  </si>
  <si>
    <t>PIÑERO</t>
  </si>
  <si>
    <t>114MUR01599</t>
  </si>
  <si>
    <t>ANDRES</t>
  </si>
  <si>
    <t>ROBLES</t>
  </si>
  <si>
    <t>RAMIREZ</t>
  </si>
  <si>
    <t>114MUR01600</t>
  </si>
  <si>
    <t>LORENZO</t>
  </si>
  <si>
    <t>ESCARABAJAL</t>
  </si>
  <si>
    <t>OROZCO</t>
  </si>
  <si>
    <t>114MUR01601</t>
  </si>
  <si>
    <t>ISIDORO</t>
  </si>
  <si>
    <t>PIANELO</t>
  </si>
  <si>
    <t>114MUR01602</t>
  </si>
  <si>
    <t>DOMINGO</t>
  </si>
  <si>
    <t>BELZUNCE</t>
  </si>
  <si>
    <t>114MUR01603</t>
  </si>
  <si>
    <t>SEGOVIA</t>
  </si>
  <si>
    <t>3 KG (BARCO)</t>
  </si>
  <si>
    <t>114MUR01605</t>
  </si>
  <si>
    <t>GÓMEZ</t>
  </si>
  <si>
    <t>15 KG (BARCO)</t>
  </si>
  <si>
    <t>114MUR01606</t>
  </si>
  <si>
    <t>114MUR01607</t>
  </si>
  <si>
    <t>FRANCISCO JAVIER</t>
  </si>
  <si>
    <t>LEON</t>
  </si>
  <si>
    <t>114MUR01608</t>
  </si>
  <si>
    <t>114MUR01609</t>
  </si>
  <si>
    <t>114MUR01610</t>
  </si>
  <si>
    <t>JESUS</t>
  </si>
  <si>
    <t>FERNANDEZ</t>
  </si>
  <si>
    <t>114MUR01612</t>
  </si>
  <si>
    <t>MIRAS</t>
  </si>
  <si>
    <t>7 KG (BARCO)</t>
  </si>
  <si>
    <t>114MUR01614</t>
  </si>
  <si>
    <t>DIEGO</t>
  </si>
  <si>
    <t>ZAMORA</t>
  </si>
  <si>
    <t>PORTILLO</t>
  </si>
  <si>
    <t>114MUR01615</t>
  </si>
  <si>
    <t>PEREZ</t>
  </si>
  <si>
    <t>AÑO</t>
  </si>
  <si>
    <t>Suma de KG</t>
  </si>
  <si>
    <t>Etiquetas de fila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</si>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</sst>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5" borderId="0" xfId="0" applyFont="1" applyFill="1"/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9" fontId="2" fillId="6" borderId="0" xfId="0" applyNumberFormat="1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8" borderId="1" xfId="0" applyFill="1" applyBorder="1"/>
    <xf numFmtId="0" fontId="0" fillId="0" borderId="1" xfId="0" applyBorder="1"/>
    <xf numFmtId="14" fontId="0" fillId="0" borderId="1" xfId="0" applyNumberFormat="1" applyBorder="1"/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9" borderId="1" xfId="0" applyFill="1" applyBorder="1"/>
    <xf numFmtId="14" fontId="0" fillId="2" borderId="1" xfId="0" applyNumberFormat="1" applyFill="1" applyBorder="1"/>
    <xf numFmtId="0" fontId="0" fillId="2" borderId="1" xfId="0" applyFill="1" applyBorder="1"/>
    <xf numFmtId="14" fontId="0" fillId="0" borderId="1" xfId="0" applyNumberFormat="1" applyFill="1" applyBorder="1"/>
    <xf numFmtId="0" fontId="0" fillId="0" borderId="1" xfId="0" applyFill="1" applyBorder="1"/>
    <xf numFmtId="0" fontId="0" fillId="2" borderId="0" xfId="0" applyFill="1" applyAlignment="1">
      <alignment horizontal="center" vertical="center"/>
    </xf>
    <xf numFmtId="0" fontId="0" fillId="9" borderId="0" xfId="0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0" fillId="9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10" borderId="1" xfId="0" applyFill="1" applyBorder="1"/>
    <xf numFmtId="0" fontId="1" fillId="5" borderId="0" xfId="0" applyFont="1" applyFill="1" applyBorder="1"/>
    <xf numFmtId="4" fontId="0" fillId="0" borderId="0" xfId="0" applyNumberFormat="1"/>
    <xf numFmtId="0" fontId="0" fillId="0" borderId="6" xfId="0" applyFill="1" applyBorder="1"/>
    <xf numFmtId="0" fontId="0" fillId="0" borderId="0" xfId="0" applyBorder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0" fillId="0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[114-RESIDUOS-JUSTIFICACION_WEB PD.xlsx]TODOS!Tabla dinámica1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TODOS!$G$4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TODOS!$F$5:$F$9</c:f>
              <c:strCache>
                <c:ptCount val="4"/>
                <c:pt idx="0">
                  <c:v>ÁGUILAS</c:v>
                </c:pt>
                <c:pt idx="1">
                  <c:v>CARTAGENA</c:v>
                </c:pt>
                <c:pt idx="2">
                  <c:v>MAZARRÓN</c:v>
                </c:pt>
                <c:pt idx="3">
                  <c:v>SAN PEDRO DEL PINATAR</c:v>
                </c:pt>
              </c:strCache>
            </c:strRef>
          </c:cat>
          <c:val>
            <c:numRef>
              <c:f>TODOS!$G$5:$G$9</c:f>
              <c:numCache>
                <c:formatCode>General</c:formatCode>
                <c:ptCount val="4"/>
                <c:pt idx="0">
                  <c:v>7883</c:v>
                </c:pt>
                <c:pt idx="1">
                  <c:v>215085</c:v>
                </c:pt>
                <c:pt idx="2">
                  <c:v>9096</c:v>
                </c:pt>
                <c:pt idx="3">
                  <c:v>1203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2531856"/>
        <c:axId val="582533816"/>
      </c:barChart>
      <c:catAx>
        <c:axId val="58253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2533816"/>
        <c:crosses val="autoZero"/>
        <c:auto val="1"/>
        <c:lblAlgn val="ctr"/>
        <c:lblOffset val="100"/>
        <c:noMultiLvlLbl val="0"/>
      </c:catAx>
      <c:valAx>
        <c:axId val="582533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253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300878</xdr:colOff>
      <xdr:row>0</xdr:row>
      <xdr:rowOff>146237</xdr:rowOff>
    </xdr:from>
    <xdr:to>
      <xdr:col>17</xdr:col>
      <xdr:colOff>167528</xdr:colOff>
      <xdr:row>22</xdr:row>
      <xdr:rowOff>160524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/114/RESIDUOS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/114/RESIDU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SEGUIMIENTO"/>
      <sheetName val="AYUDA"/>
      <sheetName val="Hoja1"/>
      <sheetName val="REQUISITOS"/>
      <sheetName val="DECA"/>
      <sheetName val="PPR"/>
    </sheetNames>
    <sheetDataSet>
      <sheetData sheetId="0">
        <row r="2">
          <cell r="AH2" t="str">
            <v>23238306A</v>
          </cell>
          <cell r="AI2" t="str">
            <v>ANDRES</v>
          </cell>
          <cell r="AJ2" t="str">
            <v>ROBLES</v>
          </cell>
          <cell r="AK2" t="str">
            <v>RAMIREZ</v>
          </cell>
          <cell r="AU2" t="str">
            <v>114MUR00970</v>
          </cell>
          <cell r="BJ2">
            <v>11813</v>
          </cell>
          <cell r="BN2" t="str">
            <v>CONCEPCION Y MARIA</v>
          </cell>
          <cell r="BO2" t="str">
            <v>ÁGUILAS</v>
          </cell>
        </row>
        <row r="3">
          <cell r="AI3" t="str">
            <v>BARTOLOMÉ</v>
          </cell>
          <cell r="AJ3" t="str">
            <v>GOMEZ</v>
          </cell>
          <cell r="AK3" t="str">
            <v>PIÑERO</v>
          </cell>
          <cell r="AU3" t="str">
            <v>114MUR00971</v>
          </cell>
          <cell r="BJ3">
            <v>11813</v>
          </cell>
          <cell r="BN3" t="str">
            <v>CONCEPCION Y MARIA</v>
          </cell>
          <cell r="BO3" t="str">
            <v>ÁGUILAS</v>
          </cell>
        </row>
        <row r="4">
          <cell r="AI4" t="str">
            <v>DIEGO</v>
          </cell>
          <cell r="AJ4" t="str">
            <v>GIL</v>
          </cell>
          <cell r="AK4" t="str">
            <v>ASENSIO</v>
          </cell>
          <cell r="AU4" t="str">
            <v>114MUR00972</v>
          </cell>
          <cell r="BJ4">
            <v>26723</v>
          </cell>
          <cell r="BN4" t="str">
            <v>PEDRO EL CANO</v>
          </cell>
          <cell r="BO4" t="str">
            <v>ÁGUILAS</v>
          </cell>
        </row>
        <row r="5">
          <cell r="AI5" t="str">
            <v>FRANCISCO</v>
          </cell>
          <cell r="AJ5" t="str">
            <v>GÓMEZ</v>
          </cell>
          <cell r="AK5" t="str">
            <v>GARCIA</v>
          </cell>
          <cell r="AU5" t="str">
            <v>114MUR00973</v>
          </cell>
          <cell r="BJ5">
            <v>9665</v>
          </cell>
          <cell r="BN5" t="str">
            <v>JUAN Y CARMEN</v>
          </cell>
          <cell r="BO5" t="str">
            <v>ÁGUILAS</v>
          </cell>
        </row>
        <row r="6">
          <cell r="AI6" t="str">
            <v>FRANCISCO J.</v>
          </cell>
          <cell r="AJ6" t="str">
            <v>LEON</v>
          </cell>
          <cell r="AK6" t="str">
            <v>SANCHEZ</v>
          </cell>
          <cell r="AU6" t="str">
            <v>114MUR00974</v>
          </cell>
          <cell r="BJ6">
            <v>9665</v>
          </cell>
          <cell r="BN6" t="str">
            <v>JUAN Y CARMEN</v>
          </cell>
          <cell r="BO6" t="str">
            <v>ÁGUILAS</v>
          </cell>
        </row>
        <row r="8">
          <cell r="AI8" t="str">
            <v>ISIDORO</v>
          </cell>
          <cell r="AJ8" t="str">
            <v>ROBLES</v>
          </cell>
          <cell r="AK8" t="str">
            <v>PIANELO</v>
          </cell>
          <cell r="AU8" t="str">
            <v>114MUR00976</v>
          </cell>
          <cell r="BJ8">
            <v>21414</v>
          </cell>
          <cell r="BN8" t="str">
            <v>ES SOLLERIC</v>
          </cell>
          <cell r="BO8" t="str">
            <v>ÁGUILAS</v>
          </cell>
        </row>
        <row r="9">
          <cell r="AI9" t="str">
            <v>JOSE ANTONIO</v>
          </cell>
          <cell r="AJ9" t="str">
            <v>ESCARABAJAL</v>
          </cell>
          <cell r="AK9" t="str">
            <v>OROZCO</v>
          </cell>
          <cell r="AU9" t="str">
            <v>114MUR00977</v>
          </cell>
          <cell r="BJ9">
            <v>21414</v>
          </cell>
          <cell r="BN9" t="str">
            <v>ES SOLLERIC</v>
          </cell>
          <cell r="BO9" t="str">
            <v>ÁGUILAS</v>
          </cell>
        </row>
        <row r="10">
          <cell r="AI10" t="str">
            <v>JESUS</v>
          </cell>
          <cell r="AJ10" t="str">
            <v>ALCARAZ</v>
          </cell>
          <cell r="AK10" t="str">
            <v>OROZCO</v>
          </cell>
          <cell r="AU10" t="str">
            <v>114MUR00978</v>
          </cell>
          <cell r="BJ10">
            <v>25012</v>
          </cell>
          <cell r="BN10" t="str">
            <v>HERMANOS ROBLES</v>
          </cell>
          <cell r="BO10" t="str">
            <v>ÁGUILAS</v>
          </cell>
        </row>
        <row r="11">
          <cell r="AI11" t="str">
            <v>JUAN</v>
          </cell>
          <cell r="AJ11" t="str">
            <v>GOMEZ</v>
          </cell>
          <cell r="AK11" t="str">
            <v>GARCIA</v>
          </cell>
          <cell r="AU11" t="str">
            <v>114MUR00979</v>
          </cell>
          <cell r="BJ11">
            <v>9665</v>
          </cell>
          <cell r="BN11" t="str">
            <v>JUAN Y CARMEN</v>
          </cell>
          <cell r="BO11" t="str">
            <v>ÁGUILAS</v>
          </cell>
        </row>
        <row r="12">
          <cell r="AI12" t="str">
            <v>JESUS</v>
          </cell>
          <cell r="AJ12" t="str">
            <v>GOMEZ</v>
          </cell>
          <cell r="AK12" t="str">
            <v>LEON</v>
          </cell>
          <cell r="AU12" t="str">
            <v>114MUR00980</v>
          </cell>
          <cell r="BJ12">
            <v>27302</v>
          </cell>
          <cell r="BN12" t="str">
            <v>NUEVO JOSE JOSEFA</v>
          </cell>
          <cell r="BO12" t="str">
            <v>ÁGUILAS</v>
          </cell>
        </row>
        <row r="13">
          <cell r="AI13" t="str">
            <v>JOSE</v>
          </cell>
          <cell r="AJ13" t="str">
            <v>GOMEZ</v>
          </cell>
          <cell r="AK13" t="str">
            <v>LEON</v>
          </cell>
          <cell r="AU13" t="str">
            <v>114MUR00981</v>
          </cell>
          <cell r="BJ13">
            <v>27302</v>
          </cell>
          <cell r="BN13" t="str">
            <v>NUEVO JOSE JOSEFA</v>
          </cell>
          <cell r="BO13" t="str">
            <v>ÁGUILAS</v>
          </cell>
        </row>
        <row r="14">
          <cell r="AI14" t="str">
            <v>JUAN</v>
          </cell>
          <cell r="AJ14" t="str">
            <v>HERNANDEZ</v>
          </cell>
          <cell r="AK14" t="str">
            <v>GOMEZ</v>
          </cell>
          <cell r="AU14" t="str">
            <v>114MUR00982</v>
          </cell>
          <cell r="BJ14">
            <v>24011</v>
          </cell>
          <cell r="BN14" t="str">
            <v>L'KORAL</v>
          </cell>
          <cell r="BO14" t="str">
            <v>ÁGUILAS</v>
          </cell>
        </row>
        <row r="15">
          <cell r="AI15" t="str">
            <v>JOSÉ MARÍA</v>
          </cell>
          <cell r="AJ15" t="str">
            <v>SOLER</v>
          </cell>
          <cell r="AK15" t="str">
            <v>GRIS</v>
          </cell>
          <cell r="AU15" t="str">
            <v>114MUR00983</v>
          </cell>
          <cell r="BJ15">
            <v>22853</v>
          </cell>
          <cell r="BN15" t="str">
            <v>SOLER BORJA</v>
          </cell>
          <cell r="BO15" t="str">
            <v>ÁGUILAS</v>
          </cell>
        </row>
        <row r="16">
          <cell r="AI16" t="str">
            <v>JESUS</v>
          </cell>
          <cell r="AJ16" t="str">
            <v>RODRIGUEZ</v>
          </cell>
          <cell r="AK16" t="str">
            <v>FERNANDEZ</v>
          </cell>
          <cell r="AU16" t="str">
            <v>114MUR00984</v>
          </cell>
          <cell r="BJ16">
            <v>24011</v>
          </cell>
          <cell r="BN16" t="str">
            <v>L'KORAL</v>
          </cell>
          <cell r="BO16" t="str">
            <v>ÁGUILAS</v>
          </cell>
        </row>
        <row r="19">
          <cell r="AI19" t="str">
            <v>LORENZO</v>
          </cell>
          <cell r="AJ19" t="str">
            <v>ESCARABAJAL</v>
          </cell>
          <cell r="AK19" t="str">
            <v>OROZCO</v>
          </cell>
          <cell r="AU19" t="str">
            <v>114MUR00987</v>
          </cell>
          <cell r="BJ19">
            <v>21414</v>
          </cell>
          <cell r="BN19" t="str">
            <v>ES SOLLERIC</v>
          </cell>
          <cell r="BO19" t="str">
            <v>ÁGUILAS</v>
          </cell>
        </row>
        <row r="20">
          <cell r="AI20" t="str">
            <v>LORENZO</v>
          </cell>
          <cell r="AJ20" t="str">
            <v>ESCARABAJAL</v>
          </cell>
          <cell r="AK20" t="str">
            <v>PEREZ</v>
          </cell>
          <cell r="AU20" t="str">
            <v>114MUR00988</v>
          </cell>
          <cell r="BJ20">
            <v>26723</v>
          </cell>
          <cell r="BN20" t="str">
            <v>PEDRO EL CANO</v>
          </cell>
          <cell r="BO20" t="str">
            <v>ÁGUILAS</v>
          </cell>
        </row>
        <row r="21">
          <cell r="AI21" t="str">
            <v>PEDRO</v>
          </cell>
          <cell r="AJ21" t="str">
            <v>ROBLES</v>
          </cell>
          <cell r="AK21" t="str">
            <v>MIRAS</v>
          </cell>
          <cell r="AU21" t="str">
            <v>114MUR00989</v>
          </cell>
          <cell r="BJ21">
            <v>26723</v>
          </cell>
          <cell r="BN21" t="str">
            <v>PEDRO EL CANO</v>
          </cell>
          <cell r="BO21" t="str">
            <v>ÁGUILAS</v>
          </cell>
        </row>
        <row r="22">
          <cell r="AI22" t="str">
            <v>PEDRO</v>
          </cell>
          <cell r="AJ22" t="str">
            <v>ROBLES</v>
          </cell>
          <cell r="AK22" t="str">
            <v>SEGOVIA</v>
          </cell>
          <cell r="AU22" t="str">
            <v>114MUR00990</v>
          </cell>
          <cell r="BJ22">
            <v>25012</v>
          </cell>
          <cell r="BN22" t="str">
            <v>HERMANOS ROBLES</v>
          </cell>
          <cell r="BO22" t="str">
            <v>ÁGUILAS</v>
          </cell>
        </row>
        <row r="24">
          <cell r="AI24" t="str">
            <v>RAFAEL</v>
          </cell>
          <cell r="AJ24" t="str">
            <v>GOMEZ</v>
          </cell>
          <cell r="AK24" t="str">
            <v>LEON</v>
          </cell>
          <cell r="AU24" t="str">
            <v>114MUR00992</v>
          </cell>
          <cell r="BJ24">
            <v>27302</v>
          </cell>
          <cell r="BN24" t="str">
            <v>NUEVO JOSE JOSEFA</v>
          </cell>
          <cell r="BO24" t="str">
            <v>ÁGUILAS</v>
          </cell>
        </row>
        <row r="25">
          <cell r="AI25" t="str">
            <v>RAÚL</v>
          </cell>
          <cell r="AJ25" t="str">
            <v>JIMÉNEZ</v>
          </cell>
          <cell r="AK25" t="str">
            <v>MOTA</v>
          </cell>
          <cell r="AU25" t="str">
            <v>114MUR00993</v>
          </cell>
          <cell r="BJ25">
            <v>24011</v>
          </cell>
          <cell r="BN25" t="str">
            <v>L'KORAL</v>
          </cell>
          <cell r="BO25" t="str">
            <v>ÁGUILAS</v>
          </cell>
        </row>
        <row r="26">
          <cell r="AI26" t="str">
            <v>RAFAEL</v>
          </cell>
          <cell r="AJ26" t="str">
            <v>ORTIZ</v>
          </cell>
          <cell r="AK26" t="str">
            <v>ADAN</v>
          </cell>
          <cell r="AU26" t="str">
            <v>114MUR00994</v>
          </cell>
          <cell r="BJ26">
            <v>22853</v>
          </cell>
          <cell r="BN26" t="str">
            <v>SOLER BORJA</v>
          </cell>
          <cell r="BO26" t="str">
            <v>ÁGUILAS</v>
          </cell>
        </row>
        <row r="27">
          <cell r="AI27" t="str">
            <v>SANTOS</v>
          </cell>
          <cell r="AJ27" t="str">
            <v>SOLER</v>
          </cell>
          <cell r="AK27" t="str">
            <v>BORJA</v>
          </cell>
          <cell r="AU27" t="str">
            <v>114MUR00995</v>
          </cell>
          <cell r="BJ27">
            <v>22853</v>
          </cell>
          <cell r="BN27" t="str">
            <v>SOLER BORJA</v>
          </cell>
          <cell r="BO27" t="str">
            <v>ÁGUILAS</v>
          </cell>
        </row>
        <row r="28">
          <cell r="AI28" t="str">
            <v>TOMÁS</v>
          </cell>
          <cell r="AJ28" t="str">
            <v>NAVARRO</v>
          </cell>
          <cell r="AK28" t="str">
            <v>GARCÍA</v>
          </cell>
          <cell r="AU28" t="str">
            <v>114MUR00996</v>
          </cell>
          <cell r="BJ28">
            <v>25012</v>
          </cell>
          <cell r="BN28" t="str">
            <v>HERMANOS ROBLES</v>
          </cell>
          <cell r="BO28" t="str">
            <v>ÁGUILAS</v>
          </cell>
        </row>
        <row r="29">
          <cell r="AI29" t="str">
            <v>PEDRO MIGUEL</v>
          </cell>
          <cell r="AJ29" t="str">
            <v>ACOSTA</v>
          </cell>
          <cell r="AK29" t="str">
            <v>HERNANDEZ</v>
          </cell>
          <cell r="AU29" t="str">
            <v>114MUR00997</v>
          </cell>
          <cell r="BJ29">
            <v>24503</v>
          </cell>
          <cell r="BN29" t="str">
            <v>GERMAR</v>
          </cell>
          <cell r="BO29" t="str">
            <v>CARTAGENA</v>
          </cell>
        </row>
        <row r="30">
          <cell r="AI30" t="str">
            <v>FERNANDO</v>
          </cell>
          <cell r="AJ30" t="str">
            <v>VELA</v>
          </cell>
          <cell r="AK30" t="str">
            <v>HERNANDEZ</v>
          </cell>
          <cell r="AU30" t="str">
            <v>114MUR00998</v>
          </cell>
          <cell r="BJ30">
            <v>24503</v>
          </cell>
          <cell r="BN30" t="str">
            <v>GERMAR</v>
          </cell>
          <cell r="BO30" t="str">
            <v>CARTAGENA</v>
          </cell>
        </row>
        <row r="31">
          <cell r="AI31" t="str">
            <v>LAMINE</v>
          </cell>
          <cell r="AJ31" t="str">
            <v>SALL</v>
          </cell>
          <cell r="AU31" t="str">
            <v>114MUR00999</v>
          </cell>
          <cell r="BJ31">
            <v>24503</v>
          </cell>
          <cell r="BN31" t="str">
            <v>GERMAR</v>
          </cell>
          <cell r="BO31" t="str">
            <v>CARTAGENA</v>
          </cell>
        </row>
        <row r="32">
          <cell r="AI32" t="str">
            <v xml:space="preserve">ANTONIO  </v>
          </cell>
          <cell r="AJ32" t="str">
            <v>HERNÁNDEZ</v>
          </cell>
          <cell r="AK32" t="str">
            <v>PASTOR</v>
          </cell>
          <cell r="AU32" t="str">
            <v>114MUR01000</v>
          </cell>
          <cell r="BJ32">
            <v>24503</v>
          </cell>
          <cell r="BN32" t="str">
            <v>GERMAR</v>
          </cell>
          <cell r="BO32" t="str">
            <v>CARTAGENA</v>
          </cell>
        </row>
        <row r="34">
          <cell r="AI34" t="str">
            <v>ANTONIO</v>
          </cell>
          <cell r="AJ34" t="str">
            <v>HERNANDEZ</v>
          </cell>
          <cell r="AK34" t="str">
            <v>AGUADO</v>
          </cell>
          <cell r="AU34" t="str">
            <v>114MUR01002</v>
          </cell>
          <cell r="BJ34">
            <v>25328</v>
          </cell>
          <cell r="BN34" t="str">
            <v>HERNANDEZ AGUADO</v>
          </cell>
          <cell r="BO34" t="str">
            <v>CARTAGENA</v>
          </cell>
        </row>
        <row r="35">
          <cell r="AI35" t="str">
            <v>SALVADOR</v>
          </cell>
          <cell r="AJ35" t="str">
            <v>HERNANDEZ</v>
          </cell>
          <cell r="AK35" t="str">
            <v>AGUADO</v>
          </cell>
          <cell r="AU35" t="str">
            <v>114MUR01003</v>
          </cell>
          <cell r="BJ35">
            <v>25328</v>
          </cell>
          <cell r="BN35" t="str">
            <v>HERNANDEZ AGUADO</v>
          </cell>
          <cell r="BO35" t="str">
            <v>CARTAGENA</v>
          </cell>
        </row>
        <row r="36">
          <cell r="AI36" t="str">
            <v>SANTOS</v>
          </cell>
          <cell r="AJ36" t="str">
            <v>ACOSTA</v>
          </cell>
          <cell r="AK36" t="str">
            <v>TOBAL</v>
          </cell>
          <cell r="AU36" t="str">
            <v>114MUR01004</v>
          </cell>
          <cell r="BJ36">
            <v>25781</v>
          </cell>
          <cell r="BN36" t="str">
            <v>ISABEL MARTINEZ</v>
          </cell>
          <cell r="BO36" t="str">
            <v>CARTAGENA</v>
          </cell>
        </row>
        <row r="38">
          <cell r="AI38" t="str">
            <v>KWANE</v>
          </cell>
          <cell r="AJ38" t="str">
            <v>SOWAH</v>
          </cell>
          <cell r="AU38" t="str">
            <v>114MUR01006</v>
          </cell>
          <cell r="BJ38">
            <v>25781</v>
          </cell>
          <cell r="BN38" t="str">
            <v>ISABEL MARTINEZ</v>
          </cell>
          <cell r="BO38" t="str">
            <v>CARTAGENA</v>
          </cell>
        </row>
        <row r="39">
          <cell r="AI39" t="str">
            <v>MANUEL B.</v>
          </cell>
          <cell r="AJ39" t="str">
            <v>MARTINEZ</v>
          </cell>
          <cell r="AK39" t="str">
            <v>GARCIA</v>
          </cell>
          <cell r="AU39" t="str">
            <v>114MUR01007</v>
          </cell>
          <cell r="BJ39">
            <v>25781</v>
          </cell>
          <cell r="BN39" t="str">
            <v>ISABEL MARTINEZ</v>
          </cell>
          <cell r="BO39" t="str">
            <v>CARTAGENA</v>
          </cell>
        </row>
        <row r="40">
          <cell r="AI40" t="str">
            <v>JOSE MARIA</v>
          </cell>
          <cell r="AJ40" t="str">
            <v>SANCHEZ</v>
          </cell>
          <cell r="AK40" t="str">
            <v>PAREDES</v>
          </cell>
          <cell r="AU40" t="str">
            <v>114MUR01008</v>
          </cell>
          <cell r="BJ40">
            <v>25781</v>
          </cell>
          <cell r="BN40" t="str">
            <v>ISABEL MARTINEZ</v>
          </cell>
          <cell r="BO40" t="str">
            <v>CARTAGENA</v>
          </cell>
        </row>
        <row r="41">
          <cell r="AI41" t="str">
            <v>ANTONIO</v>
          </cell>
          <cell r="AJ41" t="str">
            <v>SEGURA</v>
          </cell>
          <cell r="AK41" t="str">
            <v>SIMON</v>
          </cell>
          <cell r="AU41" t="str">
            <v>114MUR01009</v>
          </cell>
          <cell r="BJ41">
            <v>25739</v>
          </cell>
          <cell r="BN41" t="str">
            <v>NUEVO MENESTEO</v>
          </cell>
          <cell r="BO41" t="str">
            <v>CARTAGENA</v>
          </cell>
        </row>
        <row r="42">
          <cell r="AI42" t="str">
            <v>MOUSIFA</v>
          </cell>
          <cell r="AJ42" t="str">
            <v>MUSTAPHA</v>
          </cell>
          <cell r="AU42" t="str">
            <v>114MUR01010</v>
          </cell>
          <cell r="BJ42">
            <v>25739</v>
          </cell>
          <cell r="BN42" t="str">
            <v>NUEVO MENESTEO</v>
          </cell>
          <cell r="BO42" t="str">
            <v>CARTAGENA</v>
          </cell>
        </row>
        <row r="44">
          <cell r="AI44" t="str">
            <v>FRANCISCO JOSE</v>
          </cell>
          <cell r="AJ44" t="str">
            <v>MARTIN</v>
          </cell>
          <cell r="AK44" t="str">
            <v>ALONSO</v>
          </cell>
          <cell r="AU44" t="str">
            <v>114MUR01012</v>
          </cell>
          <cell r="BJ44">
            <v>24086</v>
          </cell>
          <cell r="BN44" t="str">
            <v>PEPA ALONSO</v>
          </cell>
          <cell r="BO44" t="str">
            <v>CARTAGENA</v>
          </cell>
        </row>
        <row r="45">
          <cell r="AI45" t="str">
            <v>FRANCISCO JOSE</v>
          </cell>
          <cell r="AJ45" t="str">
            <v>SOTO</v>
          </cell>
          <cell r="AK45" t="str">
            <v>ALONSO</v>
          </cell>
          <cell r="AU45" t="str">
            <v>114MUR01013</v>
          </cell>
          <cell r="BJ45">
            <v>24086</v>
          </cell>
          <cell r="BN45" t="str">
            <v>PEPA ALONSO</v>
          </cell>
          <cell r="BO45" t="str">
            <v>CARTAGENA</v>
          </cell>
        </row>
        <row r="46">
          <cell r="AI46" t="str">
            <v>ISAAC</v>
          </cell>
          <cell r="AJ46" t="str">
            <v>YAMOAH</v>
          </cell>
          <cell r="AU46" t="str">
            <v>114MUR01014</v>
          </cell>
          <cell r="BJ46">
            <v>24086</v>
          </cell>
          <cell r="BN46" t="str">
            <v>PEPA ALONSO</v>
          </cell>
          <cell r="BO46" t="str">
            <v>CARTAGENA</v>
          </cell>
        </row>
        <row r="47">
          <cell r="AI47" t="str">
            <v>MARTIN</v>
          </cell>
          <cell r="AJ47" t="str">
            <v>SOTO</v>
          </cell>
          <cell r="AK47" t="str">
            <v>ALONSO</v>
          </cell>
          <cell r="AU47" t="str">
            <v>114MUR01015</v>
          </cell>
          <cell r="BJ47">
            <v>24086</v>
          </cell>
          <cell r="BN47" t="str">
            <v>PEPA ALONSO</v>
          </cell>
          <cell r="BO47" t="str">
            <v>CARTAGENA</v>
          </cell>
        </row>
        <row r="48">
          <cell r="AI48" t="str">
            <v>OUALID</v>
          </cell>
          <cell r="AJ48" t="str">
            <v>AZAOUI</v>
          </cell>
          <cell r="AU48" t="str">
            <v>114MUR01016</v>
          </cell>
          <cell r="BJ48">
            <v>24086</v>
          </cell>
          <cell r="BN48" t="str">
            <v>PEPA ALONSO</v>
          </cell>
          <cell r="BO48" t="str">
            <v>CARTAGENA</v>
          </cell>
        </row>
        <row r="49">
          <cell r="AI49" t="str">
            <v>PEDRO</v>
          </cell>
          <cell r="AJ49" t="str">
            <v>SOTO</v>
          </cell>
          <cell r="AK49" t="str">
            <v>ALONSO</v>
          </cell>
          <cell r="AU49" t="str">
            <v>114MUR01017</v>
          </cell>
          <cell r="BJ49">
            <v>24086</v>
          </cell>
          <cell r="BN49" t="str">
            <v>PEPA ALONSO</v>
          </cell>
          <cell r="BO49" t="str">
            <v>CARTAGENA</v>
          </cell>
        </row>
        <row r="50">
          <cell r="AI50" t="str">
            <v>FERNANDO J.</v>
          </cell>
          <cell r="AJ50" t="str">
            <v>VELA</v>
          </cell>
          <cell r="AK50" t="str">
            <v>GARCIA</v>
          </cell>
          <cell r="AU50" t="str">
            <v>114MUR01018</v>
          </cell>
          <cell r="BJ50">
            <v>24079</v>
          </cell>
          <cell r="BN50" t="str">
            <v>VELA GALLEGO DOS</v>
          </cell>
          <cell r="BO50" t="str">
            <v>CARTAGENA</v>
          </cell>
        </row>
        <row r="51">
          <cell r="AI51" t="str">
            <v>JOSE CARLOS</v>
          </cell>
          <cell r="AJ51" t="str">
            <v>VELA</v>
          </cell>
          <cell r="AK51" t="str">
            <v>GARCIA</v>
          </cell>
          <cell r="AU51" t="str">
            <v>114MUR01019</v>
          </cell>
          <cell r="BJ51">
            <v>24079</v>
          </cell>
          <cell r="BN51" t="str">
            <v>VELA GALLEGO DOS</v>
          </cell>
          <cell r="BO51" t="str">
            <v>CARTAGENA</v>
          </cell>
        </row>
        <row r="52">
          <cell r="AI52" t="str">
            <v>JUAN</v>
          </cell>
          <cell r="AJ52" t="str">
            <v>MARTÍNEZ</v>
          </cell>
          <cell r="AK52" t="str">
            <v>SÁNCHEZ</v>
          </cell>
          <cell r="AU52" t="str">
            <v>114MUR01020</v>
          </cell>
          <cell r="BJ52">
            <v>24079</v>
          </cell>
          <cell r="BN52" t="str">
            <v>VELA GALLEGO DOS</v>
          </cell>
          <cell r="BO52" t="str">
            <v>CARTAGENA</v>
          </cell>
        </row>
        <row r="53">
          <cell r="AI53" t="str">
            <v>MANUEL</v>
          </cell>
          <cell r="AJ53" t="str">
            <v>CARRILLO</v>
          </cell>
          <cell r="AK53" t="str">
            <v>SANCHEZ</v>
          </cell>
          <cell r="AU53" t="str">
            <v>114MUR01021</v>
          </cell>
          <cell r="BJ53">
            <v>24079</v>
          </cell>
          <cell r="BN53" t="str">
            <v>VELA GALLEGO DOS</v>
          </cell>
          <cell r="BO53" t="str">
            <v>CARTAGENA</v>
          </cell>
        </row>
        <row r="54">
          <cell r="AI54" t="str">
            <v>RICHI</v>
          </cell>
          <cell r="AJ54" t="str">
            <v>TEI</v>
          </cell>
          <cell r="AK54" t="str">
            <v>TETTEH</v>
          </cell>
          <cell r="AU54" t="str">
            <v>114MUR01022</v>
          </cell>
          <cell r="BJ54">
            <v>24079</v>
          </cell>
          <cell r="BN54" t="str">
            <v>VELA GALLEGO DOS</v>
          </cell>
          <cell r="BO54" t="str">
            <v>CARTAGENA</v>
          </cell>
        </row>
        <row r="55">
          <cell r="AI55" t="str">
            <v>DOUDOU</v>
          </cell>
          <cell r="AJ55" t="str">
            <v>SARR</v>
          </cell>
          <cell r="AU55" t="str">
            <v>114MUR01023</v>
          </cell>
          <cell r="BJ55">
            <v>22775</v>
          </cell>
          <cell r="BN55" t="str">
            <v>BALLESTA ACOSTA</v>
          </cell>
          <cell r="BO55" t="str">
            <v>MAZARRÓN</v>
          </cell>
        </row>
        <row r="56">
          <cell r="AI56" t="str">
            <v>IBRAHIMA</v>
          </cell>
          <cell r="AJ56" t="str">
            <v>KAMARA</v>
          </cell>
          <cell r="AU56" t="str">
            <v>114MUR01024</v>
          </cell>
          <cell r="BJ56">
            <v>22775</v>
          </cell>
          <cell r="BN56" t="str">
            <v>BALLESTA ACOSTA</v>
          </cell>
          <cell r="BO56" t="str">
            <v>MAZARRÓN</v>
          </cell>
        </row>
        <row r="57">
          <cell r="AI57" t="str">
            <v>JUAN MANUEL</v>
          </cell>
          <cell r="AJ57" t="str">
            <v>BALLESTA</v>
          </cell>
          <cell r="AK57" t="str">
            <v>ACOSTA</v>
          </cell>
          <cell r="AU57" t="str">
            <v>114MUR01025</v>
          </cell>
          <cell r="BJ57">
            <v>22775</v>
          </cell>
          <cell r="BN57" t="str">
            <v>BALLESTA ACOSTA</v>
          </cell>
          <cell r="BO57" t="str">
            <v>MAZARRÓN</v>
          </cell>
        </row>
        <row r="58">
          <cell r="AI58" t="str">
            <v>SANA</v>
          </cell>
          <cell r="AJ58" t="str">
            <v>SENE</v>
          </cell>
          <cell r="AU58" t="str">
            <v>114MUR01026</v>
          </cell>
          <cell r="BJ58">
            <v>22775</v>
          </cell>
          <cell r="BN58" t="str">
            <v>BALLESTA ACOSTA</v>
          </cell>
          <cell r="BO58" t="str">
            <v>MAZARRÓN</v>
          </cell>
        </row>
        <row r="59">
          <cell r="AI59" t="str">
            <v>FRANCISCO</v>
          </cell>
          <cell r="AJ59" t="str">
            <v>MENCHON</v>
          </cell>
          <cell r="AK59" t="str">
            <v>VIVANCOS</v>
          </cell>
          <cell r="AU59" t="str">
            <v>114MUR01027</v>
          </cell>
          <cell r="BJ59">
            <v>22294</v>
          </cell>
          <cell r="BN59" t="str">
            <v>CINCO HERMANOS DOS</v>
          </cell>
          <cell r="BO59" t="str">
            <v>MAZARRÓN</v>
          </cell>
        </row>
        <row r="60">
          <cell r="AI60" t="str">
            <v>JUAN M.</v>
          </cell>
          <cell r="AJ60" t="str">
            <v>MENCHON</v>
          </cell>
          <cell r="AK60" t="str">
            <v>VIVANCOS</v>
          </cell>
          <cell r="AU60" t="str">
            <v>114MUR01028</v>
          </cell>
          <cell r="BJ60">
            <v>22294</v>
          </cell>
          <cell r="BN60" t="str">
            <v>CINCO HERMANOS DOS</v>
          </cell>
          <cell r="BO60" t="str">
            <v>MAZARRÓN</v>
          </cell>
        </row>
        <row r="61">
          <cell r="AI61" t="str">
            <v>PEDRO</v>
          </cell>
          <cell r="AJ61" t="str">
            <v>RODRIGUEZ</v>
          </cell>
          <cell r="AK61" t="str">
            <v>LOPEZ</v>
          </cell>
          <cell r="AU61" t="str">
            <v>114MUR01029</v>
          </cell>
          <cell r="BJ61">
            <v>22294</v>
          </cell>
          <cell r="BN61" t="str">
            <v>CINCO HERMANOS DOS</v>
          </cell>
          <cell r="BO61" t="str">
            <v>MAZARRÓN</v>
          </cell>
        </row>
        <row r="62">
          <cell r="AI62" t="str">
            <v>DOUDOU</v>
          </cell>
          <cell r="AJ62" t="str">
            <v>SARR</v>
          </cell>
          <cell r="AU62" t="str">
            <v>114MUR01030</v>
          </cell>
          <cell r="BJ62">
            <v>22886</v>
          </cell>
          <cell r="BN62" t="str">
            <v>EL COMETIERRA</v>
          </cell>
          <cell r="BO62" t="str">
            <v>MAZARRÓN</v>
          </cell>
        </row>
        <row r="63">
          <cell r="AI63" t="str">
            <v>LAMINE</v>
          </cell>
          <cell r="AJ63" t="str">
            <v>SARR</v>
          </cell>
          <cell r="AU63" t="str">
            <v>114MUR01031</v>
          </cell>
          <cell r="BJ63">
            <v>22886</v>
          </cell>
          <cell r="BN63" t="str">
            <v>EL COMETIERRA</v>
          </cell>
          <cell r="BO63" t="str">
            <v>MAZARRÓN</v>
          </cell>
        </row>
        <row r="64">
          <cell r="AI64" t="str">
            <v>SANTOS</v>
          </cell>
          <cell r="AJ64" t="str">
            <v>BALLESTA</v>
          </cell>
          <cell r="AK64" t="str">
            <v>ACOSTA</v>
          </cell>
          <cell r="AU64" t="str">
            <v>114MUR01032</v>
          </cell>
          <cell r="BJ64">
            <v>22886</v>
          </cell>
          <cell r="BN64" t="str">
            <v>EL COMETIERRA</v>
          </cell>
          <cell r="BO64" t="str">
            <v>MAZARRÓN</v>
          </cell>
        </row>
        <row r="66">
          <cell r="AI66" t="str">
            <v>PEDRO JOSE</v>
          </cell>
          <cell r="AJ66" t="str">
            <v>SANCHEZ</v>
          </cell>
          <cell r="AK66" t="str">
            <v>MORENO</v>
          </cell>
          <cell r="AU66" t="str">
            <v>114MUR01034</v>
          </cell>
          <cell r="BJ66">
            <v>22769</v>
          </cell>
          <cell r="BN66" t="str">
            <v>ESTEL DE MAR 27</v>
          </cell>
          <cell r="BO66" t="str">
            <v>MAZARRÓN</v>
          </cell>
        </row>
        <row r="68">
          <cell r="AI68" t="str">
            <v>DANIEL</v>
          </cell>
          <cell r="AJ68" t="str">
            <v xml:space="preserve">ROBLES </v>
          </cell>
          <cell r="AK68" t="str">
            <v>CALLEJÓN</v>
          </cell>
          <cell r="AU68" t="str">
            <v>114MUR01036</v>
          </cell>
          <cell r="BJ68">
            <v>26432</v>
          </cell>
          <cell r="BN68" t="str">
            <v>JOSE Y DERI</v>
          </cell>
          <cell r="BO68" t="str">
            <v>MAZARRÓN</v>
          </cell>
        </row>
        <row r="69">
          <cell r="AI69" t="str">
            <v>JOSÉ FRANCISCO</v>
          </cell>
          <cell r="AJ69" t="str">
            <v>MUÑOZ</v>
          </cell>
          <cell r="AK69" t="str">
            <v>RAJA</v>
          </cell>
          <cell r="AU69" t="str">
            <v>114MUR01037</v>
          </cell>
          <cell r="BJ69">
            <v>26432</v>
          </cell>
          <cell r="BN69" t="str">
            <v>JOSE Y DERI</v>
          </cell>
          <cell r="BO69" t="str">
            <v>MAZARRÓN</v>
          </cell>
        </row>
        <row r="70">
          <cell r="AI70" t="str">
            <v>NDIAYE</v>
          </cell>
          <cell r="AJ70" t="str">
            <v>OUSMANE</v>
          </cell>
          <cell r="AU70" t="str">
            <v>114MUR01038</v>
          </cell>
          <cell r="BJ70">
            <v>26432</v>
          </cell>
          <cell r="BN70" t="str">
            <v>JOSE Y DERI</v>
          </cell>
          <cell r="BO70" t="str">
            <v>MAZARRÓN</v>
          </cell>
        </row>
        <row r="71">
          <cell r="AI71" t="str">
            <v>JULIO</v>
          </cell>
          <cell r="AJ71" t="str">
            <v>ALBERTO</v>
          </cell>
          <cell r="AK71" t="str">
            <v>IBARRA</v>
          </cell>
          <cell r="AU71" t="str">
            <v>114MUR01039</v>
          </cell>
          <cell r="BJ71">
            <v>22825</v>
          </cell>
          <cell r="BN71" t="str">
            <v>PEDRO Y MARIA</v>
          </cell>
          <cell r="BO71" t="str">
            <v>MAZARRÓN</v>
          </cell>
        </row>
        <row r="72">
          <cell r="AI72" t="str">
            <v>JESUS ANGEL</v>
          </cell>
          <cell r="AJ72" t="str">
            <v>ACOSTA</v>
          </cell>
          <cell r="AK72" t="str">
            <v>SANCHEZ</v>
          </cell>
          <cell r="AU72" t="str">
            <v>114MUR01040</v>
          </cell>
          <cell r="BJ72">
            <v>22825</v>
          </cell>
          <cell r="BN72" t="str">
            <v>PEDRO Y MARIA</v>
          </cell>
          <cell r="BO72" t="str">
            <v>MAZARRÓN</v>
          </cell>
        </row>
        <row r="73">
          <cell r="AI73" t="str">
            <v>AITOR</v>
          </cell>
          <cell r="AJ73" t="str">
            <v>LOPEZ</v>
          </cell>
          <cell r="AK73" t="str">
            <v>ALCARRETA</v>
          </cell>
          <cell r="AU73" t="str">
            <v>114MUR01041</v>
          </cell>
          <cell r="BJ73">
            <v>26102</v>
          </cell>
          <cell r="BN73" t="str">
            <v>ISABEL Y ANDRES</v>
          </cell>
          <cell r="BO73" t="str">
            <v>SAN PEDRO DEL PINATAR</v>
          </cell>
        </row>
        <row r="74">
          <cell r="AI74" t="str">
            <v>MARCELO</v>
          </cell>
          <cell r="AJ74" t="str">
            <v>CONESA</v>
          </cell>
          <cell r="AK74" t="str">
            <v>CASTIÑEIRA</v>
          </cell>
          <cell r="AU74" t="str">
            <v>114MUR01042</v>
          </cell>
          <cell r="BJ74">
            <v>26102</v>
          </cell>
          <cell r="BN74" t="str">
            <v>ISABEL Y ANDRES</v>
          </cell>
          <cell r="BO74" t="str">
            <v>SAN PEDRO DEL PINATAR</v>
          </cell>
        </row>
        <row r="75">
          <cell r="AI75" t="str">
            <v>JOSE</v>
          </cell>
          <cell r="AJ75" t="str">
            <v>MARTINEZ</v>
          </cell>
          <cell r="AK75" t="str">
            <v>SAEZ</v>
          </cell>
          <cell r="AU75" t="str">
            <v>114MUR01043</v>
          </cell>
          <cell r="BJ75">
            <v>26102</v>
          </cell>
          <cell r="BN75" t="str">
            <v>ISABEL Y ANDRES</v>
          </cell>
          <cell r="BO75" t="str">
            <v>SAN PEDRO DEL PINATAR</v>
          </cell>
        </row>
        <row r="76">
          <cell r="AI76" t="str">
            <v>JORGE</v>
          </cell>
          <cell r="AJ76" t="str">
            <v>CASTEJON</v>
          </cell>
          <cell r="AK76" t="str">
            <v>LOPEZ</v>
          </cell>
          <cell r="AU76" t="str">
            <v>114MUR01044</v>
          </cell>
          <cell r="BJ76">
            <v>26102</v>
          </cell>
          <cell r="BN76" t="str">
            <v>ISABEL Y ANDRES</v>
          </cell>
          <cell r="BO76" t="str">
            <v>SAN PEDRO DEL PINATAR</v>
          </cell>
        </row>
        <row r="77">
          <cell r="AI77" t="str">
            <v>RAFAEL PABLO</v>
          </cell>
          <cell r="AJ77" t="str">
            <v>CASTEJON</v>
          </cell>
          <cell r="AK77" t="str">
            <v>LOPEZ</v>
          </cell>
          <cell r="AU77" t="str">
            <v>114MUR01045</v>
          </cell>
          <cell r="BJ77">
            <v>26102</v>
          </cell>
          <cell r="BN77" t="str">
            <v>ISABEL Y ANDRES</v>
          </cell>
          <cell r="BO77" t="str">
            <v>SAN PEDRO DEL PINATAR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SEGUIMIENTO"/>
      <sheetName val="AYUDA"/>
      <sheetName val="Hoja1"/>
      <sheetName val="REQUISITOS"/>
      <sheetName val="DECA"/>
      <sheetName val="PPR"/>
    </sheetNames>
    <sheetDataSet>
      <sheetData sheetId="0">
        <row r="2">
          <cell r="AI2" t="str">
            <v>15480215L</v>
          </cell>
          <cell r="AJ2" t="str">
            <v>AITOR</v>
          </cell>
          <cell r="AK2" t="str">
            <v>LOPEZ</v>
          </cell>
          <cell r="AL2" t="str">
            <v>ALCARRETA</v>
          </cell>
          <cell r="AV2" t="str">
            <v>114MUR01245</v>
          </cell>
          <cell r="BK2">
            <v>26102</v>
          </cell>
          <cell r="BO2" t="str">
            <v>ISABEL Y ANDRES</v>
          </cell>
          <cell r="BP2" t="str">
            <v>SAN PEDRO DEL PINATAR</v>
          </cell>
        </row>
        <row r="3">
          <cell r="AJ3" t="str">
            <v>JORGE</v>
          </cell>
          <cell r="AK3" t="str">
            <v>CASTEJON</v>
          </cell>
          <cell r="AL3" t="str">
            <v>LOPEZ</v>
          </cell>
          <cell r="AV3" t="str">
            <v>114MUR01246</v>
          </cell>
          <cell r="BK3">
            <v>26102</v>
          </cell>
          <cell r="BO3" t="str">
            <v>ISABEL Y ANDRES</v>
          </cell>
          <cell r="BP3" t="str">
            <v>SAN PEDRO DEL PINATAR</v>
          </cell>
        </row>
        <row r="4">
          <cell r="AJ4" t="str">
            <v>JOSE</v>
          </cell>
          <cell r="AK4" t="str">
            <v>MARTINEZ</v>
          </cell>
          <cell r="AL4" t="str">
            <v>SAEZ</v>
          </cell>
          <cell r="AV4" t="str">
            <v>114MUR01247</v>
          </cell>
          <cell r="BK4">
            <v>26102</v>
          </cell>
          <cell r="BO4" t="str">
            <v>ISABEL Y ANDRES</v>
          </cell>
          <cell r="BP4" t="str">
            <v>SAN PEDRO DEL PINATAR</v>
          </cell>
        </row>
        <row r="5">
          <cell r="AJ5" t="str">
            <v>MARCELO</v>
          </cell>
          <cell r="AK5" t="str">
            <v>CONESA</v>
          </cell>
          <cell r="AL5" t="str">
            <v>CASTIÑEIRA</v>
          </cell>
          <cell r="AV5" t="str">
            <v>114MUR01248</v>
          </cell>
          <cell r="BK5">
            <v>26102</v>
          </cell>
          <cell r="BO5" t="str">
            <v>ISABEL Y ANDRES</v>
          </cell>
          <cell r="BP5" t="str">
            <v>SAN PEDRO DEL PINATAR</v>
          </cell>
        </row>
        <row r="6">
          <cell r="AJ6" t="str">
            <v>ANDRÉS JESÚS</v>
          </cell>
          <cell r="AK6" t="str">
            <v>LORENTE</v>
          </cell>
          <cell r="AL6" t="str">
            <v>GARCÍA</v>
          </cell>
          <cell r="AV6" t="str">
            <v>114MUR01249</v>
          </cell>
          <cell r="BK6">
            <v>22775</v>
          </cell>
          <cell r="BO6" t="str">
            <v>BALLESTA ACOSTA</v>
          </cell>
          <cell r="BP6" t="str">
            <v>MAZARRÓN</v>
          </cell>
        </row>
        <row r="7">
          <cell r="AJ7" t="str">
            <v>JESUS ANGEL</v>
          </cell>
          <cell r="AK7" t="str">
            <v>ACOSTA</v>
          </cell>
          <cell r="AL7" t="str">
            <v>SANCHEZ</v>
          </cell>
          <cell r="AV7" t="str">
            <v>114MUR01250</v>
          </cell>
          <cell r="BK7">
            <v>22775</v>
          </cell>
          <cell r="BO7" t="str">
            <v>BALLESTA ACOSTA</v>
          </cell>
          <cell r="BP7" t="str">
            <v>MAZARRÓN</v>
          </cell>
        </row>
        <row r="8">
          <cell r="AJ8" t="str">
            <v>JUAN MANUEL</v>
          </cell>
          <cell r="AK8" t="str">
            <v>BALLESTA</v>
          </cell>
          <cell r="AL8" t="str">
            <v>ACOSTA</v>
          </cell>
          <cell r="AV8" t="str">
            <v>114MUR01251</v>
          </cell>
          <cell r="BK8">
            <v>22775</v>
          </cell>
          <cell r="BO8" t="str">
            <v>BALLESTA ACOSTA</v>
          </cell>
          <cell r="BP8" t="str">
            <v>MAZARRÓN</v>
          </cell>
        </row>
        <row r="9">
          <cell r="AJ9" t="str">
            <v>JONATHAN</v>
          </cell>
          <cell r="AK9" t="str">
            <v>ACOSTA</v>
          </cell>
          <cell r="AL9" t="str">
            <v>VALVERDE</v>
          </cell>
          <cell r="AV9" t="str">
            <v>114MUR01252</v>
          </cell>
          <cell r="BK9">
            <v>22775</v>
          </cell>
          <cell r="BO9" t="str">
            <v>BALLESTA ACOSTA</v>
          </cell>
          <cell r="BP9" t="str">
            <v>MAZARRÓN</v>
          </cell>
        </row>
        <row r="10">
          <cell r="AJ10" t="str">
            <v>FRANCISCO</v>
          </cell>
          <cell r="AK10" t="str">
            <v>MENCHON</v>
          </cell>
          <cell r="AL10" t="str">
            <v>VIVANCOS</v>
          </cell>
          <cell r="AV10" t="str">
            <v>114MUR01253</v>
          </cell>
          <cell r="BK10">
            <v>22294</v>
          </cell>
          <cell r="BO10" t="str">
            <v>CINCO HERMANOS DOS</v>
          </cell>
          <cell r="BP10" t="str">
            <v>MAZARRÓN</v>
          </cell>
        </row>
        <row r="11">
          <cell r="AJ11" t="str">
            <v>JUAN M.</v>
          </cell>
          <cell r="AK11" t="str">
            <v>MENCHON</v>
          </cell>
          <cell r="AL11" t="str">
            <v>VIVANCOS</v>
          </cell>
          <cell r="AV11" t="str">
            <v>114MUR01254</v>
          </cell>
          <cell r="BK11">
            <v>22294</v>
          </cell>
          <cell r="BO11" t="str">
            <v>CINCO HERMANOS DOS</v>
          </cell>
          <cell r="BP11" t="str">
            <v>MAZARRÓN</v>
          </cell>
        </row>
        <row r="12">
          <cell r="AJ12" t="str">
            <v>BERNARDO</v>
          </cell>
          <cell r="AK12" t="str">
            <v>MEDRANO</v>
          </cell>
          <cell r="AL12" t="str">
            <v>MENCHÓN</v>
          </cell>
          <cell r="AV12" t="str">
            <v>114MUR01255</v>
          </cell>
          <cell r="BK12">
            <v>22294</v>
          </cell>
          <cell r="BO12" t="str">
            <v>CINCO HERMANOS DOS</v>
          </cell>
          <cell r="BP12" t="str">
            <v>MAZARRÓN</v>
          </cell>
        </row>
        <row r="13">
          <cell r="AJ13" t="str">
            <v>PEDRO</v>
          </cell>
          <cell r="AK13" t="str">
            <v>RODRIGUEZ</v>
          </cell>
          <cell r="AL13" t="str">
            <v>LOPEZ</v>
          </cell>
          <cell r="AV13" t="str">
            <v>114MUR01256</v>
          </cell>
          <cell r="BK13">
            <v>22886</v>
          </cell>
          <cell r="BO13" t="str">
            <v>EL COMETIERRA</v>
          </cell>
          <cell r="BP13" t="str">
            <v>MAZARRÓN</v>
          </cell>
        </row>
        <row r="14">
          <cell r="AJ14" t="str">
            <v>LAMINE</v>
          </cell>
          <cell r="AK14" t="str">
            <v>SARR</v>
          </cell>
          <cell r="AV14" t="str">
            <v>114MUR01257</v>
          </cell>
          <cell r="BK14">
            <v>22886</v>
          </cell>
          <cell r="BO14" t="str">
            <v>EL COMETIERRA</v>
          </cell>
          <cell r="BP14" t="str">
            <v>MAZARRÓN</v>
          </cell>
        </row>
        <row r="15">
          <cell r="AJ15" t="str">
            <v>SANTOS</v>
          </cell>
          <cell r="AK15" t="str">
            <v>BALLESTA</v>
          </cell>
          <cell r="AL15" t="str">
            <v>ACOSTA</v>
          </cell>
          <cell r="AV15" t="str">
            <v>114MUR01258</v>
          </cell>
          <cell r="BK15">
            <v>22886</v>
          </cell>
          <cell r="BO15" t="str">
            <v>EL COMETIERRA</v>
          </cell>
          <cell r="BP15" t="str">
            <v>MAZARRÓN</v>
          </cell>
        </row>
        <row r="16">
          <cell r="AJ16" t="str">
            <v>KHALIFA</v>
          </cell>
          <cell r="AK16" t="str">
            <v>BABACAR</v>
          </cell>
          <cell r="AL16" t="str">
            <v>NDONG</v>
          </cell>
          <cell r="AV16" t="str">
            <v>114MUR01259</v>
          </cell>
          <cell r="BK16">
            <v>22769</v>
          </cell>
          <cell r="BO16" t="str">
            <v>ESTEL DE MAR 27</v>
          </cell>
          <cell r="BP16" t="str">
            <v>MAZARRÓN</v>
          </cell>
        </row>
        <row r="17">
          <cell r="AJ17" t="str">
            <v>PEDRO JOSE</v>
          </cell>
          <cell r="AK17" t="str">
            <v>SANCHEZ</v>
          </cell>
          <cell r="AL17" t="str">
            <v>MORENO</v>
          </cell>
          <cell r="AV17" t="str">
            <v>114MUR01260</v>
          </cell>
          <cell r="BK17">
            <v>22769</v>
          </cell>
          <cell r="BO17" t="str">
            <v>ESTEL DE MAR 27</v>
          </cell>
          <cell r="BP17" t="str">
            <v>MAZARRÓN</v>
          </cell>
        </row>
        <row r="18">
          <cell r="AJ18" t="str">
            <v>TOMÁS</v>
          </cell>
          <cell r="AK18" t="str">
            <v>MENCHÓN</v>
          </cell>
          <cell r="AL18" t="str">
            <v>HERNÁNDEZ</v>
          </cell>
          <cell r="AV18" t="str">
            <v>114MUR01261</v>
          </cell>
          <cell r="BK18">
            <v>22769</v>
          </cell>
          <cell r="BO18" t="str">
            <v>ESTEL DE MAR 27</v>
          </cell>
          <cell r="BP18" t="str">
            <v>MAZARRÓN</v>
          </cell>
        </row>
        <row r="19">
          <cell r="AJ19" t="str">
            <v>ANTONIO FRANCISCO</v>
          </cell>
          <cell r="AK19" t="str">
            <v>ACOSTA</v>
          </cell>
          <cell r="AL19" t="str">
            <v>GARCIA</v>
          </cell>
          <cell r="AV19" t="str">
            <v>114MUR01262</v>
          </cell>
          <cell r="BK19">
            <v>26432</v>
          </cell>
          <cell r="BO19" t="str">
            <v>JOSE Y DERI</v>
          </cell>
          <cell r="BP19" t="str">
            <v>MAZARRÓN</v>
          </cell>
        </row>
        <row r="20">
          <cell r="AJ20" t="str">
            <v>JAVIER</v>
          </cell>
          <cell r="AK20" t="str">
            <v>PAREDES</v>
          </cell>
          <cell r="AL20" t="str">
            <v>GARCIA</v>
          </cell>
          <cell r="AV20" t="str">
            <v>114MUR01263</v>
          </cell>
          <cell r="BK20">
            <v>26432</v>
          </cell>
          <cell r="BO20" t="str">
            <v>JOSE Y DERI</v>
          </cell>
          <cell r="BP20" t="str">
            <v>MAZARRÓN</v>
          </cell>
        </row>
        <row r="21">
          <cell r="AJ21" t="str">
            <v>JOSÉ FRANCISCO</v>
          </cell>
          <cell r="AK21" t="str">
            <v>MUÑOZ</v>
          </cell>
          <cell r="AL21" t="str">
            <v>RAJA</v>
          </cell>
          <cell r="AV21" t="str">
            <v>114MUR01264</v>
          </cell>
          <cell r="BK21">
            <v>26432</v>
          </cell>
          <cell r="BO21" t="str">
            <v>JOSE Y DERI</v>
          </cell>
          <cell r="BP21" t="str">
            <v>MAZARRÓN</v>
          </cell>
        </row>
        <row r="22">
          <cell r="AJ22" t="str">
            <v>JULIO</v>
          </cell>
          <cell r="AK22" t="str">
            <v>ALBERTO</v>
          </cell>
          <cell r="AL22" t="str">
            <v>IBARRA</v>
          </cell>
          <cell r="AV22" t="str">
            <v>114MUR01265</v>
          </cell>
          <cell r="BK22">
            <v>22825</v>
          </cell>
          <cell r="BO22" t="str">
            <v>PEDRO Y MARIA</v>
          </cell>
          <cell r="BP22" t="str">
            <v>MAZARRÓN</v>
          </cell>
        </row>
        <row r="23">
          <cell r="AJ23" t="str">
            <v>IBRAHIMA</v>
          </cell>
          <cell r="AK23" t="str">
            <v>KAMARA</v>
          </cell>
          <cell r="AV23" t="str">
            <v>114MUR01266</v>
          </cell>
          <cell r="BK23">
            <v>22825</v>
          </cell>
          <cell r="BO23" t="str">
            <v>PEDRO Y MARIA</v>
          </cell>
          <cell r="BP23" t="str">
            <v>MAZARRÓN</v>
          </cell>
        </row>
        <row r="24">
          <cell r="AJ24" t="str">
            <v>MIGUEL</v>
          </cell>
          <cell r="AK24" t="str">
            <v>GARCÍA</v>
          </cell>
          <cell r="AL24" t="str">
            <v>PÉREZ</v>
          </cell>
          <cell r="AV24" t="str">
            <v>114MUR01267</v>
          </cell>
          <cell r="BK24">
            <v>22825</v>
          </cell>
          <cell r="BO24" t="str">
            <v>PEDRO Y MARIA</v>
          </cell>
          <cell r="BP24" t="str">
            <v>MAZARRÓN</v>
          </cell>
        </row>
        <row r="25">
          <cell r="AJ25" t="str">
            <v>MANUEL</v>
          </cell>
          <cell r="AK25" t="str">
            <v>CARRILLO</v>
          </cell>
          <cell r="AL25" t="str">
            <v>SANCHEZ</v>
          </cell>
          <cell r="AV25" t="str">
            <v>114MUR01268</v>
          </cell>
          <cell r="BK25">
            <v>23148</v>
          </cell>
          <cell r="BO25" t="str">
            <v>FLOR DE BARCELONA</v>
          </cell>
          <cell r="BP25" t="str">
            <v>CARTAGENA</v>
          </cell>
        </row>
        <row r="26">
          <cell r="AJ26" t="str">
            <v>PEDRO MIGUEL</v>
          </cell>
          <cell r="AK26" t="str">
            <v>ACOSTA</v>
          </cell>
          <cell r="AL26" t="str">
            <v>HERNANDEZ</v>
          </cell>
          <cell r="AV26" t="str">
            <v>114MUR01269</v>
          </cell>
          <cell r="BK26">
            <v>24503</v>
          </cell>
          <cell r="BO26" t="str">
            <v>GERMAR</v>
          </cell>
          <cell r="BP26" t="str">
            <v>CARTAGENA</v>
          </cell>
        </row>
        <row r="27">
          <cell r="AJ27" t="str">
            <v>FERNANDO</v>
          </cell>
          <cell r="AK27" t="str">
            <v>VELA</v>
          </cell>
          <cell r="AL27" t="str">
            <v>HERNANDEZ</v>
          </cell>
          <cell r="AV27" t="str">
            <v>114MUR01270</v>
          </cell>
          <cell r="BK27">
            <v>24503</v>
          </cell>
          <cell r="BO27" t="str">
            <v>GERMAR</v>
          </cell>
          <cell r="BP27" t="str">
            <v>CARTAGENA</v>
          </cell>
        </row>
        <row r="28">
          <cell r="AJ28" t="str">
            <v>LAMINE</v>
          </cell>
          <cell r="AK28" t="str">
            <v>SALL</v>
          </cell>
          <cell r="AV28" t="str">
            <v>114MUR01271</v>
          </cell>
          <cell r="BK28">
            <v>24503</v>
          </cell>
          <cell r="BO28" t="str">
            <v>GERMAR</v>
          </cell>
          <cell r="BP28" t="str">
            <v>CARTAGENA</v>
          </cell>
        </row>
        <row r="29">
          <cell r="AJ29" t="str">
            <v xml:space="preserve">ANTONIO  </v>
          </cell>
          <cell r="AK29" t="str">
            <v>HERNÁNDEZ</v>
          </cell>
          <cell r="AL29" t="str">
            <v>PASTOR</v>
          </cell>
          <cell r="AV29" t="str">
            <v>114MUR01272</v>
          </cell>
          <cell r="BK29">
            <v>24503</v>
          </cell>
          <cell r="BO29" t="str">
            <v>GERMAR</v>
          </cell>
          <cell r="BP29" t="str">
            <v>CARTAGENA</v>
          </cell>
        </row>
        <row r="30">
          <cell r="AJ30" t="str">
            <v>MANUEL</v>
          </cell>
          <cell r="AK30" t="str">
            <v>HERNANDEZ</v>
          </cell>
          <cell r="AL30" t="str">
            <v>AGUADO</v>
          </cell>
          <cell r="AV30" t="str">
            <v>114MUR01273</v>
          </cell>
          <cell r="BK30">
            <v>25328</v>
          </cell>
          <cell r="BO30" t="str">
            <v>HERNANDEZ AGUADO</v>
          </cell>
          <cell r="BP30" t="str">
            <v>CARTAGENA</v>
          </cell>
        </row>
        <row r="31">
          <cell r="AJ31" t="str">
            <v>ANTONIO</v>
          </cell>
          <cell r="AK31" t="str">
            <v>HERNANDEZ</v>
          </cell>
          <cell r="AL31" t="str">
            <v>AGUADO</v>
          </cell>
          <cell r="AV31" t="str">
            <v>114MUR01274</v>
          </cell>
          <cell r="BK31">
            <v>25328</v>
          </cell>
          <cell r="BO31" t="str">
            <v>HERNANDEZ AGUADO</v>
          </cell>
          <cell r="BP31" t="str">
            <v>CARTAGENA</v>
          </cell>
        </row>
        <row r="32">
          <cell r="AJ32" t="str">
            <v>SALVADOR</v>
          </cell>
          <cell r="AK32" t="str">
            <v>HERNANDEZ</v>
          </cell>
          <cell r="AL32" t="str">
            <v>AGUADO</v>
          </cell>
          <cell r="AV32" t="str">
            <v>114MUR01275</v>
          </cell>
          <cell r="BK32">
            <v>25328</v>
          </cell>
          <cell r="BO32" t="str">
            <v>HERNANDEZ AGUADO</v>
          </cell>
          <cell r="BP32" t="str">
            <v>CARTAGENA</v>
          </cell>
        </row>
        <row r="33">
          <cell r="AJ33" t="str">
            <v>SANTOS</v>
          </cell>
          <cell r="AK33" t="str">
            <v>ACOSTA</v>
          </cell>
          <cell r="AL33" t="str">
            <v>TOBAL</v>
          </cell>
          <cell r="AV33" t="str">
            <v>114MUR01276</v>
          </cell>
          <cell r="BK33">
            <v>25781</v>
          </cell>
          <cell r="BO33" t="str">
            <v>ISABEL MARTINEZ</v>
          </cell>
          <cell r="BP33" t="str">
            <v>CARTAGENA</v>
          </cell>
        </row>
        <row r="34">
          <cell r="AJ34" t="str">
            <v>KWANE</v>
          </cell>
          <cell r="AK34" t="str">
            <v>SOWAH</v>
          </cell>
          <cell r="AV34" t="str">
            <v>114MUR01277</v>
          </cell>
          <cell r="BK34">
            <v>25781</v>
          </cell>
          <cell r="BO34" t="str">
            <v>ISABEL MARTINEZ</v>
          </cell>
          <cell r="BP34" t="str">
            <v>CARTAGENA</v>
          </cell>
        </row>
        <row r="35">
          <cell r="AJ35" t="str">
            <v>MANUEL B.</v>
          </cell>
          <cell r="AK35" t="str">
            <v>MARTINEZ</v>
          </cell>
          <cell r="AL35" t="str">
            <v>GARCIA</v>
          </cell>
          <cell r="AV35" t="str">
            <v>114MUR01278</v>
          </cell>
          <cell r="BK35">
            <v>25781</v>
          </cell>
          <cell r="BO35" t="str">
            <v>ISABEL MARTINEZ</v>
          </cell>
          <cell r="BP35" t="str">
            <v>CARTAGENA</v>
          </cell>
        </row>
        <row r="36">
          <cell r="AJ36" t="str">
            <v>JOSE MARIA</v>
          </cell>
          <cell r="AK36" t="str">
            <v>SANCHEZ</v>
          </cell>
          <cell r="AL36" t="str">
            <v>PAREDES</v>
          </cell>
          <cell r="AV36" t="str">
            <v>114MUR01279</v>
          </cell>
          <cell r="BK36">
            <v>25781</v>
          </cell>
          <cell r="BO36" t="str">
            <v>ISABEL MARTINEZ</v>
          </cell>
          <cell r="BP36" t="str">
            <v>CARTAGENA</v>
          </cell>
        </row>
        <row r="37">
          <cell r="AJ37" t="str">
            <v>ANTONIO</v>
          </cell>
          <cell r="AK37" t="str">
            <v>SEGURA</v>
          </cell>
          <cell r="AL37" t="str">
            <v>SIMON</v>
          </cell>
          <cell r="AV37" t="str">
            <v>114MUR01280</v>
          </cell>
          <cell r="BK37">
            <v>25739</v>
          </cell>
          <cell r="BO37" t="str">
            <v>NUEVO MENESTEO</v>
          </cell>
          <cell r="BP37" t="str">
            <v>CARTAGENA</v>
          </cell>
        </row>
        <row r="38">
          <cell r="AJ38" t="str">
            <v>MUSTAPHA</v>
          </cell>
          <cell r="AK38" t="str">
            <v>MOUSIFA</v>
          </cell>
          <cell r="AV38" t="str">
            <v>114MUR01281</v>
          </cell>
          <cell r="BK38">
            <v>25739</v>
          </cell>
          <cell r="BO38" t="str">
            <v>NUEVO MENESTEO</v>
          </cell>
          <cell r="BP38" t="str">
            <v>CARTAGENA</v>
          </cell>
        </row>
        <row r="39">
          <cell r="AJ39" t="str">
            <v>FRANCISCO JOSE</v>
          </cell>
          <cell r="AK39" t="str">
            <v>MIÑARRO</v>
          </cell>
          <cell r="AL39" t="str">
            <v>RUIZ</v>
          </cell>
          <cell r="AV39" t="str">
            <v>114MUR01282</v>
          </cell>
          <cell r="BK39">
            <v>25739</v>
          </cell>
          <cell r="BO39" t="str">
            <v>NUEVO MENESTEO</v>
          </cell>
          <cell r="BP39" t="str">
            <v>CARTAGENA</v>
          </cell>
        </row>
        <row r="40">
          <cell r="AJ40" t="str">
            <v>FRANCISCO JOSE</v>
          </cell>
          <cell r="AK40" t="str">
            <v>MARTIN</v>
          </cell>
          <cell r="AL40" t="str">
            <v>ALONSO</v>
          </cell>
          <cell r="AV40" t="str">
            <v>114MUR01283</v>
          </cell>
          <cell r="BK40">
            <v>24086</v>
          </cell>
          <cell r="BO40" t="str">
            <v>PEPA ALONSO</v>
          </cell>
          <cell r="BP40" t="str">
            <v>CARTAGENA</v>
          </cell>
        </row>
        <row r="41">
          <cell r="AJ41" t="str">
            <v>FRANCISCO JOSE</v>
          </cell>
          <cell r="AK41" t="str">
            <v>SOTO</v>
          </cell>
          <cell r="AL41" t="str">
            <v>ALONSO</v>
          </cell>
          <cell r="AV41" t="str">
            <v>114MUR01284</v>
          </cell>
          <cell r="BK41">
            <v>24086</v>
          </cell>
          <cell r="BO41" t="str">
            <v>PEPA ALONSO</v>
          </cell>
          <cell r="BP41" t="str">
            <v>CARTAGENA</v>
          </cell>
        </row>
        <row r="42">
          <cell r="AJ42" t="str">
            <v>ISAAC</v>
          </cell>
          <cell r="AK42" t="str">
            <v>YAMOAH</v>
          </cell>
          <cell r="AV42" t="str">
            <v>114MUR01285</v>
          </cell>
          <cell r="BK42">
            <v>24086</v>
          </cell>
          <cell r="BO42" t="str">
            <v>PEPA ALONSO</v>
          </cell>
          <cell r="BP42" t="str">
            <v>CARTAGENA</v>
          </cell>
        </row>
        <row r="43">
          <cell r="AJ43" t="str">
            <v>OUALID</v>
          </cell>
          <cell r="AK43" t="str">
            <v>AZAOUI</v>
          </cell>
          <cell r="AV43" t="str">
            <v>114MUR01286</v>
          </cell>
          <cell r="BK43">
            <v>24086</v>
          </cell>
          <cell r="BO43" t="str">
            <v>PEPA ALONSO</v>
          </cell>
          <cell r="BP43" t="str">
            <v>CARTAGENA</v>
          </cell>
        </row>
        <row r="44">
          <cell r="AJ44" t="str">
            <v>PEDRO</v>
          </cell>
          <cell r="AK44" t="str">
            <v>SOTO</v>
          </cell>
          <cell r="AL44" t="str">
            <v>ALONSO</v>
          </cell>
          <cell r="AV44" t="str">
            <v>114MUR01287</v>
          </cell>
          <cell r="BK44">
            <v>24086</v>
          </cell>
          <cell r="BO44" t="str">
            <v>PEPA ALONSO</v>
          </cell>
          <cell r="BP44" t="str">
            <v>CARTAGENA</v>
          </cell>
        </row>
        <row r="45">
          <cell r="AJ45" t="str">
            <v>MARTIN</v>
          </cell>
          <cell r="AK45" t="str">
            <v>SOTO</v>
          </cell>
          <cell r="AL45" t="str">
            <v>ALONSO</v>
          </cell>
          <cell r="AV45" t="str">
            <v>114MUR01288</v>
          </cell>
          <cell r="BK45">
            <v>24086</v>
          </cell>
          <cell r="BO45" t="str">
            <v>PEPA ALONSO</v>
          </cell>
          <cell r="BP45" t="str">
            <v>CARTAGENA</v>
          </cell>
        </row>
        <row r="46">
          <cell r="AJ46" t="str">
            <v>FERNANDO J.</v>
          </cell>
          <cell r="AK46" t="str">
            <v>VELA</v>
          </cell>
          <cell r="AL46" t="str">
            <v>GARCIA</v>
          </cell>
          <cell r="AV46" t="str">
            <v>114MUR01289</v>
          </cell>
          <cell r="BK46">
            <v>24079</v>
          </cell>
          <cell r="BO46" t="str">
            <v>VELA GALLEGO DOS</v>
          </cell>
          <cell r="BP46" t="str">
            <v>CARTAGENA</v>
          </cell>
        </row>
        <row r="47">
          <cell r="AJ47" t="str">
            <v>JOSE CARLOS</v>
          </cell>
          <cell r="AK47" t="str">
            <v>VELA</v>
          </cell>
          <cell r="AL47" t="str">
            <v>GARCIA</v>
          </cell>
          <cell r="AV47" t="str">
            <v>114MUR01290</v>
          </cell>
          <cell r="BK47">
            <v>24079</v>
          </cell>
          <cell r="BO47" t="str">
            <v>VELA GALLEGO DOS</v>
          </cell>
          <cell r="BP47" t="str">
            <v>CARTAGENA</v>
          </cell>
        </row>
        <row r="48">
          <cell r="AJ48" t="str">
            <v>JUAN</v>
          </cell>
          <cell r="AK48" t="str">
            <v>MARTÍNEZ</v>
          </cell>
          <cell r="AL48" t="str">
            <v>SÁNCHEZ</v>
          </cell>
          <cell r="AV48" t="str">
            <v>114MUR01291</v>
          </cell>
          <cell r="BK48">
            <v>24079</v>
          </cell>
          <cell r="BO48" t="str">
            <v>VELA GALLEGO DOS</v>
          </cell>
          <cell r="BP48" t="str">
            <v>CARTAGENA</v>
          </cell>
        </row>
        <row r="49">
          <cell r="AJ49" t="str">
            <v>RICHI</v>
          </cell>
          <cell r="AK49" t="str">
            <v>TEI</v>
          </cell>
          <cell r="AL49" t="str">
            <v>TETTEH</v>
          </cell>
          <cell r="AV49" t="str">
            <v>114MUR01292</v>
          </cell>
          <cell r="BK49">
            <v>24079</v>
          </cell>
          <cell r="BO49" t="str">
            <v>VELA GALLEGO DOS</v>
          </cell>
          <cell r="BP49" t="str">
            <v>CARTAGENA</v>
          </cell>
        </row>
        <row r="50">
          <cell r="AJ50" t="str">
            <v>BARTOLOMÉ</v>
          </cell>
          <cell r="AK50" t="str">
            <v>GOMEZ</v>
          </cell>
          <cell r="AL50" t="str">
            <v>PIÑERO</v>
          </cell>
          <cell r="AV50" t="str">
            <v>114MUR01293</v>
          </cell>
          <cell r="BK50">
            <v>11813</v>
          </cell>
          <cell r="BO50" t="str">
            <v>CONCEPCION Y MARIA</v>
          </cell>
          <cell r="BP50" t="str">
            <v>ÁGUILAS</v>
          </cell>
        </row>
        <row r="51">
          <cell r="AJ51" t="str">
            <v>ANDRES</v>
          </cell>
          <cell r="AK51" t="str">
            <v>ROBLES</v>
          </cell>
          <cell r="AL51" t="str">
            <v>RAMIREZ</v>
          </cell>
          <cell r="AV51" t="str">
            <v>114MUR01294</v>
          </cell>
          <cell r="BK51">
            <v>11813</v>
          </cell>
          <cell r="BO51" t="str">
            <v>CONCEPCION Y MARIA</v>
          </cell>
          <cell r="BP51" t="str">
            <v>ÁGUILAS</v>
          </cell>
        </row>
        <row r="52">
          <cell r="AJ52" t="str">
            <v>LORENZO</v>
          </cell>
          <cell r="AK52" t="str">
            <v>ESCARABAJAL</v>
          </cell>
          <cell r="AL52" t="str">
            <v>OROZCO</v>
          </cell>
          <cell r="AV52" t="str">
            <v>114MUR01295</v>
          </cell>
          <cell r="BK52">
            <v>21414</v>
          </cell>
          <cell r="BO52" t="str">
            <v>ES SOLLERIC</v>
          </cell>
          <cell r="BP52" t="str">
            <v>ÁGUILAS</v>
          </cell>
        </row>
        <row r="53">
          <cell r="AJ53" t="str">
            <v>ISIDORO</v>
          </cell>
          <cell r="AK53" t="str">
            <v>ROBLES</v>
          </cell>
          <cell r="AL53" t="str">
            <v>PIANELO</v>
          </cell>
          <cell r="AV53" t="str">
            <v>114MUR01296</v>
          </cell>
          <cell r="BK53">
            <v>21414</v>
          </cell>
          <cell r="BO53" t="str">
            <v>ES SOLLERIC</v>
          </cell>
          <cell r="BP53" t="str">
            <v>ÁGUILAS</v>
          </cell>
        </row>
        <row r="54">
          <cell r="AJ54" t="str">
            <v>DOMINGO</v>
          </cell>
          <cell r="AK54" t="str">
            <v>BELZUNCE</v>
          </cell>
          <cell r="AL54" t="str">
            <v>ROBLES</v>
          </cell>
          <cell r="AV54" t="str">
            <v>114MUR01297</v>
          </cell>
          <cell r="BK54">
            <v>21414</v>
          </cell>
          <cell r="BO54" t="str">
            <v>ES SOLLERIC</v>
          </cell>
          <cell r="BP54" t="str">
            <v>ÁGUILAS</v>
          </cell>
        </row>
        <row r="55">
          <cell r="AJ55" t="str">
            <v>JUAN</v>
          </cell>
          <cell r="AK55" t="str">
            <v>GOMEZ</v>
          </cell>
          <cell r="AL55" t="str">
            <v>GARCIA</v>
          </cell>
          <cell r="AV55" t="str">
            <v>114MUR01298</v>
          </cell>
          <cell r="BK55">
            <v>9665</v>
          </cell>
          <cell r="BO55" t="str">
            <v>JUAN Y CARMEN</v>
          </cell>
          <cell r="BP55" t="str">
            <v>ÁGUILAS</v>
          </cell>
        </row>
        <row r="56">
          <cell r="AJ56" t="str">
            <v>FRANCISCO</v>
          </cell>
          <cell r="AK56" t="str">
            <v>GÓMEZ</v>
          </cell>
          <cell r="AL56" t="str">
            <v>GARCIA</v>
          </cell>
          <cell r="AV56" t="str">
            <v>114MUR01299</v>
          </cell>
          <cell r="BK56">
            <v>9665</v>
          </cell>
          <cell r="BO56" t="str">
            <v>JUAN Y CARMEN</v>
          </cell>
          <cell r="BP56" t="str">
            <v>ÁGUILAS</v>
          </cell>
        </row>
        <row r="57">
          <cell r="AJ57" t="str">
            <v>FRANCISCO J.</v>
          </cell>
          <cell r="AK57" t="str">
            <v>LEON</v>
          </cell>
          <cell r="AL57" t="str">
            <v>SANCHEZ</v>
          </cell>
          <cell r="AV57" t="str">
            <v>114MUR01300</v>
          </cell>
          <cell r="BK57">
            <v>9665</v>
          </cell>
          <cell r="BO57" t="str">
            <v>JUAN Y CARMEN</v>
          </cell>
          <cell r="BP57" t="str">
            <v>ÁGUILAS</v>
          </cell>
        </row>
        <row r="58">
          <cell r="AJ58" t="str">
            <v>JUAN</v>
          </cell>
          <cell r="AK58" t="str">
            <v>HERNANDEZ</v>
          </cell>
          <cell r="AL58" t="str">
            <v>GOMEZ</v>
          </cell>
          <cell r="AV58" t="str">
            <v>114MUR01301</v>
          </cell>
          <cell r="BK58">
            <v>24011</v>
          </cell>
          <cell r="BO58" t="str">
            <v>L'KORAL</v>
          </cell>
          <cell r="BP58" t="str">
            <v>ÁGUILAS</v>
          </cell>
        </row>
        <row r="59">
          <cell r="AJ59" t="str">
            <v>RAÚL</v>
          </cell>
          <cell r="AK59" t="str">
            <v>JIMÉNEZ</v>
          </cell>
          <cell r="AL59" t="str">
            <v>MOTA</v>
          </cell>
          <cell r="AV59" t="str">
            <v>114MUR01302</v>
          </cell>
          <cell r="BK59">
            <v>24011</v>
          </cell>
          <cell r="BO59" t="str">
            <v>L'KORAL</v>
          </cell>
          <cell r="BP59" t="str">
            <v>ÁGUILAS</v>
          </cell>
        </row>
        <row r="60">
          <cell r="AJ60" t="str">
            <v>JESUS</v>
          </cell>
          <cell r="AK60" t="str">
            <v>RODRIGUEZ</v>
          </cell>
          <cell r="AL60" t="str">
            <v>FERNANDEZ</v>
          </cell>
          <cell r="AV60" t="str">
            <v>114MUR01303</v>
          </cell>
          <cell r="BK60">
            <v>24011</v>
          </cell>
          <cell r="BO60" t="str">
            <v>L'KORAL</v>
          </cell>
          <cell r="BP60" t="str">
            <v>ÁGUILAS</v>
          </cell>
        </row>
        <row r="61">
          <cell r="AJ61" t="str">
            <v>PEDRO</v>
          </cell>
          <cell r="AK61" t="str">
            <v>ROBLES</v>
          </cell>
          <cell r="AL61" t="str">
            <v>MIRAS</v>
          </cell>
          <cell r="AV61" t="str">
            <v>114MUR01304</v>
          </cell>
          <cell r="BK61">
            <v>26723</v>
          </cell>
          <cell r="BO61" t="str">
            <v>PEDRO EL CANO</v>
          </cell>
          <cell r="BP61" t="str">
            <v>ÁGUILAS</v>
          </cell>
        </row>
        <row r="62">
          <cell r="AJ62" t="str">
            <v>DIEGO</v>
          </cell>
          <cell r="AK62" t="str">
            <v>GIL</v>
          </cell>
          <cell r="AL62" t="str">
            <v>ASENSIO</v>
          </cell>
          <cell r="AV62" t="str">
            <v>114MUR01305</v>
          </cell>
          <cell r="BK62">
            <v>26723</v>
          </cell>
          <cell r="BO62" t="str">
            <v>PEDRO EL CANO</v>
          </cell>
          <cell r="BP62" t="str">
            <v>ÁGUILAS</v>
          </cell>
        </row>
        <row r="63">
          <cell r="AJ63" t="str">
            <v>LORENZO</v>
          </cell>
          <cell r="AK63" t="str">
            <v>ESCARABAJAL</v>
          </cell>
          <cell r="AL63" t="str">
            <v>PEREZ</v>
          </cell>
          <cell r="AV63" t="str">
            <v>114MUR01306</v>
          </cell>
          <cell r="BK63">
            <v>26723</v>
          </cell>
          <cell r="BO63" t="str">
            <v>PEDRO EL CANO</v>
          </cell>
          <cell r="BP63" t="str">
            <v>ÁGUILAS</v>
          </cell>
        </row>
        <row r="64">
          <cell r="AJ64" t="str">
            <v>PEDRO</v>
          </cell>
          <cell r="AK64" t="str">
            <v>ROBLES</v>
          </cell>
          <cell r="AL64" t="str">
            <v>SEGOVIA</v>
          </cell>
          <cell r="AV64" t="str">
            <v>114MUR01307</v>
          </cell>
          <cell r="BK64">
            <v>25012</v>
          </cell>
          <cell r="BO64" t="str">
            <v>HERMANOS ROBLES</v>
          </cell>
          <cell r="BP64" t="str">
            <v>ÁGUILAS</v>
          </cell>
        </row>
        <row r="65">
          <cell r="AJ65" t="str">
            <v>TOMÁS</v>
          </cell>
          <cell r="AK65" t="str">
            <v>NAVARRO</v>
          </cell>
          <cell r="AL65" t="str">
            <v>GARCÍA</v>
          </cell>
          <cell r="AV65" t="str">
            <v>114MUR01308</v>
          </cell>
          <cell r="BK65">
            <v>25012</v>
          </cell>
          <cell r="BO65" t="str">
            <v>HERMANOS ROBLES</v>
          </cell>
          <cell r="BP65" t="str">
            <v>ÁGUILAS</v>
          </cell>
        </row>
        <row r="66">
          <cell r="AJ66" t="str">
            <v>JESUS</v>
          </cell>
          <cell r="AK66" t="str">
            <v>ALCARAZ</v>
          </cell>
          <cell r="AL66" t="str">
            <v>OROZCO</v>
          </cell>
          <cell r="AV66" t="str">
            <v>114MUR01309</v>
          </cell>
          <cell r="BK66">
            <v>25012</v>
          </cell>
          <cell r="BO66" t="str">
            <v>HERMANOS ROBLES</v>
          </cell>
          <cell r="BP66" t="str">
            <v>ÁGUILAS</v>
          </cell>
        </row>
        <row r="67">
          <cell r="AJ67" t="str">
            <v>SANTOS</v>
          </cell>
          <cell r="AK67" t="str">
            <v>SOLER</v>
          </cell>
          <cell r="AL67" t="str">
            <v>BORJA</v>
          </cell>
          <cell r="AV67" t="str">
            <v>114MUR01310</v>
          </cell>
          <cell r="BK67">
            <v>22853</v>
          </cell>
          <cell r="BO67" t="str">
            <v>SOLER BORJA</v>
          </cell>
          <cell r="BP67" t="str">
            <v>ÁGUILAS</v>
          </cell>
        </row>
        <row r="68">
          <cell r="AJ68" t="str">
            <v>RAFAEL</v>
          </cell>
          <cell r="AK68" t="str">
            <v>ORTIZ</v>
          </cell>
          <cell r="AL68" t="str">
            <v>ADAN</v>
          </cell>
          <cell r="AV68" t="str">
            <v>114MUR01311</v>
          </cell>
          <cell r="BK68">
            <v>22853</v>
          </cell>
          <cell r="BO68" t="str">
            <v>SOLER BORJA</v>
          </cell>
          <cell r="BP68" t="str">
            <v>ÁGUILAS</v>
          </cell>
        </row>
        <row r="69">
          <cell r="AJ69" t="str">
            <v>JOSÉ MARÍA</v>
          </cell>
          <cell r="AK69" t="str">
            <v>SOLER</v>
          </cell>
          <cell r="AL69" t="str">
            <v>GRIS</v>
          </cell>
          <cell r="AV69" t="str">
            <v>114MUR01312</v>
          </cell>
          <cell r="BK69">
            <v>22853</v>
          </cell>
          <cell r="BO69" t="str">
            <v>SOLER BORJA</v>
          </cell>
          <cell r="BP69" t="str">
            <v>ÁGUILAS</v>
          </cell>
        </row>
        <row r="70">
          <cell r="AJ70" t="str">
            <v>JOSÉ ANTONIO</v>
          </cell>
          <cell r="AK70" t="str">
            <v>GIL</v>
          </cell>
          <cell r="AL70" t="str">
            <v>DÍAZ</v>
          </cell>
          <cell r="AV70" t="str">
            <v>114MUR01313</v>
          </cell>
          <cell r="BK70">
            <v>22853</v>
          </cell>
          <cell r="BO70" t="str">
            <v>SOLER BORJA</v>
          </cell>
          <cell r="BP70" t="str">
            <v>ÁGUILAS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RION VILCHES, M. ANGEL" refreshedDate="44995.510559606482" createdVersion="5" refreshedVersion="5" minRefreshableVersion="3" recordCount="146">
  <cacheSource type="worksheet">
    <worksheetSource ref="A1:D147" sheet="TODOS"/>
  </cacheSource>
  <cacheFields count="4">
    <cacheField name="EMBARCACIÓN" numFmtId="0">
      <sharedItems/>
    </cacheField>
    <cacheField name="PUERTO BASE" numFmtId="0">
      <sharedItems count="7">
        <s v="ÁGUILAS"/>
        <s v="CARTAGENA"/>
        <s v="MAZARRÓN"/>
        <s v="SAN PEDRO DEL PINATAR"/>
        <s v="PUERTO BASE"/>
        <s v="AGUILAS" u="1"/>
        <s v="MAZARRON" u="1"/>
      </sharedItems>
    </cacheField>
    <cacheField name="KG" numFmtId="0">
      <sharedItems containsMixedTypes="1" containsNumber="1" containsInteger="1" minValue="27" maxValue="32500"/>
    </cacheField>
    <cacheField name="AÑO" numFmtId="0">
      <sharedItems containsSemiMixedTypes="0" containsString="0" containsNumber="1" containsInteger="1" minValue="2016" maxValue="20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6">
  <r>
    <s v="ANTONIO EL COMETIERRA"/>
    <x v="0"/>
    <n v="230"/>
    <n v="2016"/>
  </r>
  <r>
    <s v="CONCEPCION Y MARIA"/>
    <x v="0"/>
    <n v="220"/>
    <n v="2016"/>
  </r>
  <r>
    <s v="PEDRO EL CANO"/>
    <x v="0"/>
    <n v="340"/>
    <n v="2016"/>
  </r>
  <r>
    <s v="JUAN Y CARMEN"/>
    <x v="0"/>
    <n v="180"/>
    <n v="2016"/>
  </r>
  <r>
    <s v="HERMANOS ROBLES"/>
    <x v="0"/>
    <n v="190"/>
    <n v="2016"/>
  </r>
  <r>
    <s v="NUEVO JOSE JOSEFA"/>
    <x v="0"/>
    <n v="340"/>
    <n v="2016"/>
  </r>
  <r>
    <s v="NUEVO MONTESOL"/>
    <x v="0"/>
    <n v="210"/>
    <n v="2016"/>
  </r>
  <r>
    <s v="SOLER BORJA"/>
    <x v="0"/>
    <n v="230"/>
    <n v="2016"/>
  </r>
  <r>
    <s v="FLOR DE BARCELONA"/>
    <x v="1"/>
    <n v="255"/>
    <n v="2016"/>
  </r>
  <r>
    <s v="GERMAR"/>
    <x v="1"/>
    <n v="280"/>
    <n v="2016"/>
  </r>
  <r>
    <s v="HERNANDEZ AGUADO"/>
    <x v="1"/>
    <n v="215"/>
    <n v="2016"/>
  </r>
  <r>
    <s v="ISABEL MARTINEZ"/>
    <x v="1"/>
    <n v="240"/>
    <n v="2016"/>
  </r>
  <r>
    <s v="NUEVO MENESTEO"/>
    <x v="1"/>
    <n v="315"/>
    <n v="2016"/>
  </r>
  <r>
    <s v="PEPA ALONSO"/>
    <x v="1"/>
    <n v="330"/>
    <n v="2016"/>
  </r>
  <r>
    <s v="VELA GALLEGO DOS"/>
    <x v="1"/>
    <n v="215"/>
    <n v="2016"/>
  </r>
  <r>
    <s v="BALLESTA ACOSTA"/>
    <x v="2"/>
    <n v="249"/>
    <n v="2016"/>
  </r>
  <r>
    <s v="CINCO HERMANOS DOS"/>
    <x v="2"/>
    <n v="170"/>
    <n v="2016"/>
  </r>
  <r>
    <s v="EL COMETIERRA"/>
    <x v="2"/>
    <n v="195"/>
    <n v="2016"/>
  </r>
  <r>
    <s v="JOSE Y DERI"/>
    <x v="2"/>
    <n v="135"/>
    <n v="2016"/>
  </r>
  <r>
    <s v="PEDRO Y MARIA"/>
    <x v="2"/>
    <n v="292"/>
    <n v="2016"/>
  </r>
  <r>
    <s v="ISABEL Y ANDRES"/>
    <x v="3"/>
    <n v="315"/>
    <n v="2016"/>
  </r>
  <r>
    <s v="ANTONIO EL COMETIERRA"/>
    <x v="0"/>
    <n v="42"/>
    <n v="2017"/>
  </r>
  <r>
    <s v="CONCEPCION Y MARIA"/>
    <x v="0"/>
    <n v="177"/>
    <n v="2017"/>
  </r>
  <r>
    <s v="PEDRO EL CANO"/>
    <x v="0"/>
    <n v="131"/>
    <n v="2017"/>
  </r>
  <r>
    <s v="JUAN Y CARMEN"/>
    <x v="0"/>
    <n v="134"/>
    <n v="2017"/>
  </r>
  <r>
    <s v="HERMANOS ROBLES"/>
    <x v="0"/>
    <n v="127"/>
    <n v="2017"/>
  </r>
  <r>
    <s v="NUEVO JOSE JOSEFA"/>
    <x v="0"/>
    <n v="94"/>
    <n v="2017"/>
  </r>
  <r>
    <s v="NUEVO MONTESOL"/>
    <x v="0"/>
    <n v="216"/>
    <n v="2017"/>
  </r>
  <r>
    <s v="L'KORAL"/>
    <x v="0"/>
    <n v="221"/>
    <n v="2017"/>
  </r>
  <r>
    <s v="SOLER BORJA"/>
    <x v="0"/>
    <n v="110"/>
    <n v="2017"/>
  </r>
  <r>
    <s v="FLOR DE BARCELONA"/>
    <x v="1"/>
    <n v="4550"/>
    <n v="2017"/>
  </r>
  <r>
    <s v="GERMAR"/>
    <x v="1"/>
    <n v="4700"/>
    <n v="2017"/>
  </r>
  <r>
    <s v="HERNANDEZ AGUADO"/>
    <x v="1"/>
    <n v="5350"/>
    <n v="2017"/>
  </r>
  <r>
    <s v="ISABEL MARTINEZ"/>
    <x v="1"/>
    <n v="4810"/>
    <n v="2017"/>
  </r>
  <r>
    <s v="NUEVO MENESTEO"/>
    <x v="1"/>
    <n v="5600"/>
    <n v="2017"/>
  </r>
  <r>
    <s v="PEPA ALONSO"/>
    <x v="1"/>
    <n v="5200"/>
    <n v="2017"/>
  </r>
  <r>
    <s v="VELA GALLEGO DOS"/>
    <x v="1"/>
    <n v="5150"/>
    <n v="2017"/>
  </r>
  <r>
    <s v="BALLESTA ACOSTA"/>
    <x v="2"/>
    <n v="364"/>
    <n v="2017"/>
  </r>
  <r>
    <s v="CINCO HERMANOS DOS"/>
    <x v="2"/>
    <n v="345"/>
    <n v="2017"/>
  </r>
  <r>
    <s v="EL COMETIERRA"/>
    <x v="2"/>
    <n v="313"/>
    <n v="2017"/>
  </r>
  <r>
    <s v="JOSE Y DERI"/>
    <x v="2"/>
    <n v="270"/>
    <n v="2017"/>
  </r>
  <r>
    <s v="PEDRO Y MARIA"/>
    <x v="2"/>
    <n v="392"/>
    <n v="2017"/>
  </r>
  <r>
    <s v="PEDRO EL CANO"/>
    <x v="0"/>
    <n v="27"/>
    <n v="2018"/>
  </r>
  <r>
    <s v="JUAN Y CARMEN"/>
    <x v="0"/>
    <n v="330"/>
    <n v="2018"/>
  </r>
  <r>
    <s v="ES SOLLERIC"/>
    <x v="0"/>
    <n v="98"/>
    <n v="2018"/>
  </r>
  <r>
    <s v="HERMANOS ROBLES"/>
    <x v="0"/>
    <n v="80"/>
    <n v="2018"/>
  </r>
  <r>
    <s v="NUEVO JOSE JOSEFA"/>
    <x v="0"/>
    <n v="88"/>
    <n v="2018"/>
  </r>
  <r>
    <s v="L'KORAL"/>
    <x v="0"/>
    <n v="115"/>
    <n v="2018"/>
  </r>
  <r>
    <s v="SOLER BORJA"/>
    <x v="0"/>
    <n v="74"/>
    <n v="2018"/>
  </r>
  <r>
    <s v="FLOR DE BARCELONA"/>
    <x v="1"/>
    <n v="6750"/>
    <n v="2018"/>
  </r>
  <r>
    <s v="GERMAR"/>
    <x v="1"/>
    <n v="6650"/>
    <n v="2018"/>
  </r>
  <r>
    <s v="HERNANDEZ AGUADO"/>
    <x v="1"/>
    <n v="6480"/>
    <n v="2018"/>
  </r>
  <r>
    <s v="ISABEL MARTINEZ"/>
    <x v="1"/>
    <n v="6850"/>
    <n v="2018"/>
  </r>
  <r>
    <s v="NUEVO MENESTEO"/>
    <x v="1"/>
    <n v="6600"/>
    <n v="2018"/>
  </r>
  <r>
    <s v="PEPA ALONSO"/>
    <x v="1"/>
    <n v="6800"/>
    <n v="2018"/>
  </r>
  <r>
    <s v="VELA GALLEGO DOS"/>
    <x v="1"/>
    <n v="5500"/>
    <n v="2018"/>
  </r>
  <r>
    <s v="BALLESTA ACOSTA"/>
    <x v="2"/>
    <n v="371"/>
    <n v="2018"/>
  </r>
  <r>
    <s v="CINCO HERMANOS DOS"/>
    <x v="2"/>
    <n v="383"/>
    <n v="2018"/>
  </r>
  <r>
    <s v="EL COMETIERRA"/>
    <x v="2"/>
    <n v="458"/>
    <n v="2018"/>
  </r>
  <r>
    <s v="JOSE Y DERI"/>
    <x v="2"/>
    <n v="215"/>
    <n v="2018"/>
  </r>
  <r>
    <s v="PEDRO Y MARIA"/>
    <x v="2"/>
    <n v="238"/>
    <n v="2018"/>
  </r>
  <r>
    <s v="ISABEL Y ANDRES"/>
    <x v="3"/>
    <n v="532"/>
    <n v="2018"/>
  </r>
  <r>
    <s v="ANTONIO EL COMETIERRA"/>
    <x v="0"/>
    <n v="258"/>
    <n v="2019"/>
  </r>
  <r>
    <s v="ES SOLLERIC"/>
    <x v="0"/>
    <n v="175"/>
    <n v="2019"/>
  </r>
  <r>
    <s v="JUAN Y CARMEN"/>
    <x v="0"/>
    <n v="160"/>
    <n v="2019"/>
  </r>
  <r>
    <s v="PEDRO EL CANO"/>
    <x v="0"/>
    <n v="65"/>
    <n v="2019"/>
  </r>
  <r>
    <s v="CONCEPCION Y MARIA"/>
    <x v="0"/>
    <n v="228"/>
    <n v="2019"/>
  </r>
  <r>
    <s v="NUEVO JOSE JOSEFA"/>
    <x v="0"/>
    <n v="237"/>
    <n v="2019"/>
  </r>
  <r>
    <s v="HERMANOS ROBLES"/>
    <x v="0"/>
    <n v="65"/>
    <n v="2019"/>
  </r>
  <r>
    <s v="SOLER BORJA"/>
    <x v="0"/>
    <n v="178"/>
    <n v="2019"/>
  </r>
  <r>
    <s v="L'KORAL "/>
    <x v="0"/>
    <n v="155"/>
    <n v="2019"/>
  </r>
  <r>
    <s v="GERMAR"/>
    <x v="1"/>
    <n v="5450"/>
    <n v="2019"/>
  </r>
  <r>
    <s v="HERNANDEZ AGUADO"/>
    <x v="1"/>
    <n v="5400"/>
    <n v="2019"/>
  </r>
  <r>
    <s v="ISABEL MARTINEZ"/>
    <x v="1"/>
    <n v="5900"/>
    <n v="2019"/>
  </r>
  <r>
    <s v="NUEVO MENESTEO"/>
    <x v="1"/>
    <n v="5900"/>
    <n v="2019"/>
  </r>
  <r>
    <s v="PEPA ALONSO"/>
    <x v="1"/>
    <n v="6100"/>
    <n v="2019"/>
  </r>
  <r>
    <s v="VELA GALLEGO DOS"/>
    <x v="1"/>
    <n v="6100"/>
    <n v="2019"/>
  </r>
  <r>
    <s v="BALLESTA ACOSTA"/>
    <x v="2"/>
    <n v="292"/>
    <n v="2019"/>
  </r>
  <r>
    <s v="EL COMETIERRA"/>
    <x v="2"/>
    <n v="330"/>
    <n v="2019"/>
  </r>
  <r>
    <s v="CINCO HERMANOS DOS"/>
    <x v="2"/>
    <n v="284"/>
    <n v="2019"/>
  </r>
  <r>
    <s v="JOSE Y DERI"/>
    <x v="2"/>
    <n v="177"/>
    <n v="2019"/>
  </r>
  <r>
    <s v="PEDRO Y MARIA"/>
    <x v="2"/>
    <n v="208"/>
    <n v="2019"/>
  </r>
  <r>
    <s v="ISABEL Y ANDRES"/>
    <x v="3"/>
    <n v="114"/>
    <n v="2019"/>
  </r>
  <r>
    <s v="BALLESTA ACOSTA"/>
    <x v="2"/>
    <n v="149"/>
    <n v="2020"/>
  </r>
  <r>
    <s v="CINCO HERMANOS DOS"/>
    <x v="2"/>
    <n v="116"/>
    <n v="2020"/>
  </r>
  <r>
    <s v="CONCEPCION Y MARIA"/>
    <x v="0"/>
    <n v="142"/>
    <n v="2020"/>
  </r>
  <r>
    <s v="EL COMETIERRA"/>
    <x v="2"/>
    <n v="199"/>
    <n v="2020"/>
  </r>
  <r>
    <s v="ES SOLLERIC"/>
    <x v="0"/>
    <n v="63"/>
    <n v="2020"/>
  </r>
  <r>
    <s v="ESTEL DE MAR 27"/>
    <x v="2"/>
    <n v="109"/>
    <n v="2020"/>
  </r>
  <r>
    <s v="GERMAR"/>
    <x v="1"/>
    <n v="3450"/>
    <n v="2020"/>
  </r>
  <r>
    <s v="HERMANOS ROBLES"/>
    <x v="0"/>
    <n v="66"/>
    <n v="2020"/>
  </r>
  <r>
    <s v="HERNANDEZ AGUADO"/>
    <x v="1"/>
    <n v="2900"/>
    <n v="2020"/>
  </r>
  <r>
    <s v="ISABEL MARTINEZ"/>
    <x v="1"/>
    <n v="3300"/>
    <n v="2020"/>
  </r>
  <r>
    <s v="ISABEL Y ANDRES"/>
    <x v="3"/>
    <n v="72"/>
    <n v="2020"/>
  </r>
  <r>
    <s v="JOSE Y DERI"/>
    <x v="2"/>
    <n v="127"/>
    <n v="2020"/>
  </r>
  <r>
    <s v="JUAN Y CARMEN"/>
    <x v="0"/>
    <n v="122"/>
    <n v="2020"/>
  </r>
  <r>
    <s v="L'KORAL"/>
    <x v="0"/>
    <n v="89"/>
    <n v="2020"/>
  </r>
  <r>
    <s v="NUEVO JOSE JOSEFA"/>
    <x v="0"/>
    <n v="69"/>
    <n v="2020"/>
  </r>
  <r>
    <s v="NUEVO MENESTEO"/>
    <x v="1"/>
    <n v="3100"/>
    <n v="2020"/>
  </r>
  <r>
    <s v="PEDRO EL CANO"/>
    <x v="0"/>
    <n v="52"/>
    <n v="2020"/>
  </r>
  <r>
    <s v="PEDRO Y MARIA"/>
    <x v="2"/>
    <n v="150"/>
    <n v="2020"/>
  </r>
  <r>
    <s v="PEPA ALONSO"/>
    <x v="1"/>
    <n v="32500"/>
    <n v="2020"/>
  </r>
  <r>
    <s v="SOLER BORJA"/>
    <x v="0"/>
    <n v="67"/>
    <n v="2020"/>
  </r>
  <r>
    <s v="VELA GALLEGO DOS"/>
    <x v="1"/>
    <n v="3320"/>
    <n v="2020"/>
  </r>
  <r>
    <s v="BALLESTA ACOSTA"/>
    <x v="2"/>
    <n v="306"/>
    <n v="2021"/>
  </r>
  <r>
    <s v="CINCO HERMANOS DOS"/>
    <x v="2"/>
    <n v="94"/>
    <n v="2021"/>
  </r>
  <r>
    <s v="CONCEPCION Y MARIA"/>
    <x v="0"/>
    <n v="104"/>
    <n v="2021"/>
  </r>
  <r>
    <s v="EL COMETIERRA"/>
    <x v="2"/>
    <n v="277"/>
    <n v="2021"/>
  </r>
  <r>
    <s v="ES SOLLERIC"/>
    <x v="0"/>
    <n v="65"/>
    <n v="2021"/>
  </r>
  <r>
    <s v="ESTEL DE MAR 27"/>
    <x v="2"/>
    <n v="279"/>
    <n v="2021"/>
  </r>
  <r>
    <s v="FLOR DE BARCELONA"/>
    <x v="1"/>
    <n v="3800"/>
    <n v="2021"/>
  </r>
  <r>
    <s v="GERMAR"/>
    <x v="1"/>
    <n v="3500"/>
    <n v="2021"/>
  </r>
  <r>
    <s v="HERMANOS ROBLES"/>
    <x v="0"/>
    <n v="75"/>
    <n v="2021"/>
  </r>
  <r>
    <s v="HERNANDEZ AGUADO"/>
    <x v="1"/>
    <n v="3250"/>
    <n v="2021"/>
  </r>
  <r>
    <s v="ISABEL MARTINEZ"/>
    <x v="1"/>
    <n v="3860"/>
    <n v="2021"/>
  </r>
  <r>
    <s v="ISABEL Y ANDRES"/>
    <x v="3"/>
    <n v="90"/>
    <n v="2021"/>
  </r>
  <r>
    <s v="JOSE Y DERI"/>
    <x v="2"/>
    <n v="246"/>
    <n v="2021"/>
  </r>
  <r>
    <s v="JUAN Y CARMEN"/>
    <x v="0"/>
    <n v="168"/>
    <n v="2021"/>
  </r>
  <r>
    <s v="L'KORAL"/>
    <x v="0"/>
    <n v="98"/>
    <n v="2021"/>
  </r>
  <r>
    <s v="NUEVO MENESTEO"/>
    <x v="1"/>
    <n v="3600"/>
    <n v="2021"/>
  </r>
  <r>
    <s v="PEDRO EL CANO"/>
    <x v="0"/>
    <n v="69"/>
    <n v="2021"/>
  </r>
  <r>
    <s v="PEDRO Y MARIA"/>
    <x v="2"/>
    <n v="293"/>
    <n v="2021"/>
  </r>
  <r>
    <s v="PEPA ALONSO"/>
    <x v="1"/>
    <n v="3780"/>
    <n v="2021"/>
  </r>
  <r>
    <s v="SOLER BORJA"/>
    <x v="0"/>
    <n v="119"/>
    <n v="2021"/>
  </r>
  <r>
    <s v="VELA GALLEGO DOS"/>
    <x v="1"/>
    <n v="3700"/>
    <n v="2021"/>
  </r>
  <r>
    <s v="EMBARCACIÓN"/>
    <x v="4"/>
    <s v="KG DECLARADOS"/>
    <n v="2022"/>
  </r>
  <r>
    <s v="BALLESTA ACOSTA"/>
    <x v="2"/>
    <n v="239"/>
    <n v="2022"/>
  </r>
  <r>
    <s v="CINCO HERMANOS DOS"/>
    <x v="2"/>
    <n v="138"/>
    <n v="2022"/>
  </r>
  <r>
    <s v="CONCEPCION Y MARIA"/>
    <x v="0"/>
    <n v="200"/>
    <n v="2022"/>
  </r>
  <r>
    <s v="EL COMETIERRA"/>
    <x v="2"/>
    <n v="218"/>
    <n v="2022"/>
  </r>
  <r>
    <s v="ES SOLLERIC"/>
    <x v="0"/>
    <n v="52"/>
    <n v="2022"/>
  </r>
  <r>
    <s v="ESTEL DE MAR 27"/>
    <x v="2"/>
    <n v="185"/>
    <n v="2022"/>
  </r>
  <r>
    <s v="FLOR DE BARCELONA"/>
    <x v="1"/>
    <n v="3005"/>
    <n v="2022"/>
  </r>
  <r>
    <s v="GERMAR"/>
    <x v="1"/>
    <n v="3455"/>
    <n v="2022"/>
  </r>
  <r>
    <s v="HERMANOS ROBLES"/>
    <x v="0"/>
    <n v="50"/>
    <n v="2022"/>
  </r>
  <r>
    <s v="HERNANDEZ AGUADO"/>
    <x v="1"/>
    <n v="3255"/>
    <n v="2022"/>
  </r>
  <r>
    <s v="ISABEL MARTINEZ"/>
    <x v="1"/>
    <n v="3555"/>
    <n v="2022"/>
  </r>
  <r>
    <s v="ISABEL Y ANDRES"/>
    <x v="3"/>
    <n v="80"/>
    <n v="2022"/>
  </r>
  <r>
    <s v="JOSE Y DERI"/>
    <x v="2"/>
    <n v="50"/>
    <n v="2022"/>
  </r>
  <r>
    <s v="JUAN Y CARMEN"/>
    <x v="0"/>
    <n v="591"/>
    <n v="2022"/>
  </r>
  <r>
    <s v="L'KORAL"/>
    <x v="0"/>
    <n v="56"/>
    <n v="2022"/>
  </r>
  <r>
    <s v="NUEVO MENESTEO"/>
    <x v="1"/>
    <n v="3355"/>
    <n v="2022"/>
  </r>
  <r>
    <s v="PEDRO EL CANO"/>
    <x v="0"/>
    <n v="41"/>
    <n v="2022"/>
  </r>
  <r>
    <s v="PEDRO Y MARIA"/>
    <x v="2"/>
    <n v="240"/>
    <n v="2022"/>
  </r>
  <r>
    <s v="PEPA ALONSO"/>
    <x v="1"/>
    <n v="3355"/>
    <n v="2022"/>
  </r>
  <r>
    <s v="VELA GALLEGO DOS"/>
    <x v="1"/>
    <n v="3355"/>
    <n v="20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F4:G9" firstHeaderRow="1" firstDataRow="1" firstDataCol="1"/>
  <pivotFields count="4">
    <pivotField showAll="0"/>
    <pivotField axis="axisRow" multipleItemSelectionAllowed="1" showAll="0">
      <items count="8">
        <item m="1" x="5"/>
        <item x="0"/>
        <item x="1"/>
        <item m="1" x="6"/>
        <item x="2"/>
        <item h="1" x="4"/>
        <item x="3"/>
        <item t="default"/>
      </items>
    </pivotField>
    <pivotField dataField="1" showAll="0"/>
    <pivotField showAll="0"/>
  </pivotFields>
  <rowFields count="1">
    <field x="1"/>
  </rowFields>
  <rowItems count="5">
    <i>
      <x v="1"/>
    </i>
    <i>
      <x v="2"/>
    </i>
    <i>
      <x v="4"/>
    </i>
    <i>
      <x v="6"/>
    </i>
    <i t="grand">
      <x/>
    </i>
  </rowItems>
  <colItems count="1">
    <i/>
  </colItems>
  <dataFields count="1">
    <dataField name="Suma de KG" fld="2" baseField="1" baseItem="1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A1:D147" totalsRowShown="0">
  <autoFilter ref="A1:D147"/>
  <tableColumns count="4">
    <tableColumn id="1" name="EMBARCACIÓN"/>
    <tableColumn id="3" name="PUERTO BASE"/>
    <tableColumn id="4" name="KG"/>
    <tableColumn id="5" name="AÑ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zoomScale="115" zoomScaleNormal="115" workbookViewId="0">
      <selection activeCell="E14" sqref="E14"/>
    </sheetView>
  </sheetViews>
  <sheetFormatPr baseColWidth="10" defaultRowHeight="15" x14ac:dyDescent="0.25"/>
  <cols>
    <col min="1" max="1" width="17.28515625" bestFit="1" customWidth="1"/>
    <col min="2" max="2" width="8.5703125" bestFit="1" customWidth="1"/>
    <col min="4" max="4" width="11.140625" bestFit="1" customWidth="1"/>
    <col min="5" max="5" width="10.5703125" bestFit="1" customWidth="1"/>
  </cols>
  <sheetData>
    <row r="1" spans="1:6" ht="60" x14ac:dyDescent="0.25">
      <c r="A1" s="25" t="s">
        <v>115</v>
      </c>
      <c r="B1" s="3" t="s">
        <v>81</v>
      </c>
      <c r="C1" s="3" t="s">
        <v>82</v>
      </c>
      <c r="D1" s="3" t="s">
        <v>64</v>
      </c>
      <c r="E1" s="3" t="s">
        <v>65</v>
      </c>
      <c r="F1" s="4" t="s">
        <v>66</v>
      </c>
    </row>
    <row r="2" spans="1:6" x14ac:dyDescent="0.25">
      <c r="A2" s="5" t="s">
        <v>67</v>
      </c>
      <c r="B2" s="6">
        <f>SUM('2016'!G31,'2017'!G31,'2018'!G28,'2019'!J38,'2020'!K72,'2021'!K74,'2022'!K58)</f>
        <v>7883</v>
      </c>
      <c r="C2" s="6">
        <f ca="1">SUM('2016'!H31,'2017'!H31,'2018'!H28,'2019'!K38,'2020'!L72,'2021'!L74,'2022'!L58)</f>
        <v>9096</v>
      </c>
      <c r="D2" s="6">
        <f ca="1">SUM('2016'!I31,'2017'!I31,'2018'!I28,'2019'!L38,'2020'!M72,'2021'!M74,'2022'!M58)</f>
        <v>215085</v>
      </c>
      <c r="E2" s="6">
        <f ca="1">SUM('2016'!J31,'2017'!J31,'2018'!J28,'2019'!M38,'2020'!N72,'2021'!N74,'2022'!N58)</f>
        <v>1203</v>
      </c>
      <c r="F2" s="7">
        <f ca="1">SUM(B2:E2)</f>
        <v>233267</v>
      </c>
    </row>
    <row r="3" spans="1:6" x14ac:dyDescent="0.25">
      <c r="A3" s="5" t="s">
        <v>68</v>
      </c>
      <c r="B3" s="6">
        <f>AVERAGE('2016'!G32,'2017'!G32,'2018'!G29,'2019'!J39,'2020'!K73,'2021'!K75,'2022'!K59)</f>
        <v>7.4807847082494972</v>
      </c>
      <c r="C3" s="6">
        <f ca="1">AVERAGE('2016'!H32,'2017'!H32,'2018'!H29,'2019'!K39,'2020'!L73,'2021'!L75,'2022'!L59)</f>
        <v>9.7623199358113162</v>
      </c>
      <c r="D3" s="6">
        <f ca="1">AVERAGE('2016'!I32,'2017'!I32,'2018'!I29,'2019'!L39,'2020'!M73,'2021'!M75,'2022'!M59)</f>
        <v>252.3974290780142</v>
      </c>
      <c r="E3" s="6">
        <f ca="1">AVERAGE('2016'!J32,'2017'!J32,'2018'!J29,'2019'!M39,'2020'!N73,'2021'!N75,'2022'!N59)</f>
        <v>1.5588095238095239</v>
      </c>
      <c r="F3" s="7">
        <f t="shared" ref="F3:F4" ca="1" si="0">SUM(B3:E3)</f>
        <v>271.19934324588456</v>
      </c>
    </row>
    <row r="4" spans="1:6" x14ac:dyDescent="0.25">
      <c r="A4" s="5" t="s">
        <v>69</v>
      </c>
      <c r="B4" s="6">
        <f>AVERAGE('2016'!G33,'2017'!G33,'2018'!G30,'2019'!J40,'2020'!K74,'2021'!K76,'2022'!K60)</f>
        <v>0.93976190476190469</v>
      </c>
      <c r="C4" s="6">
        <f ca="1">AVERAGE('2016'!H33,'2017'!H33,'2018'!H30,'2019'!K40,'2020'!L74,'2021'!L76,'2022'!L60)</f>
        <v>1.8116666666666668</v>
      </c>
      <c r="D4" s="6">
        <f ca="1">AVERAGE('2016'!I33,'2017'!I33,'2018'!I30,'2019'!L40,'2020'!M74,'2021'!M76,'2022'!M60)</f>
        <v>38.697692743764172</v>
      </c>
      <c r="E4" s="6">
        <f ca="1">AVERAGE('2016'!J33,'2017'!J33,'2018'!J30,'2019'!M40,'2020'!N74,'2021'!N76,'2022'!N60)</f>
        <v>1.5588095238095239</v>
      </c>
      <c r="F4" s="7">
        <f t="shared" ca="1" si="0"/>
        <v>43.007930839002263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sqref="A1:D22"/>
    </sheetView>
  </sheetViews>
  <sheetFormatPr baseColWidth="10" defaultRowHeight="15" x14ac:dyDescent="0.25"/>
  <cols>
    <col min="1" max="1" width="24" bestFit="1" customWidth="1"/>
    <col min="2" max="2" width="10.85546875" bestFit="1" customWidth="1"/>
  </cols>
  <sheetData>
    <row r="1" spans="1:5" x14ac:dyDescent="0.25">
      <c r="A1" t="s">
        <v>75</v>
      </c>
      <c r="B1" t="s">
        <v>76</v>
      </c>
      <c r="C1" t="s">
        <v>77</v>
      </c>
      <c r="D1" t="s">
        <v>5</v>
      </c>
      <c r="E1" t="s">
        <v>94</v>
      </c>
    </row>
    <row r="2" spans="1:5" x14ac:dyDescent="0.25">
      <c r="A2" t="s">
        <v>28</v>
      </c>
      <c r="C2" t="s">
        <v>81</v>
      </c>
      <c r="D2">
        <v>230</v>
      </c>
      <c r="E2">
        <v>73</v>
      </c>
    </row>
    <row r="3" spans="1:5" x14ac:dyDescent="0.25">
      <c r="A3" t="s">
        <v>38</v>
      </c>
      <c r="B3">
        <v>11813</v>
      </c>
      <c r="C3" t="s">
        <v>81</v>
      </c>
      <c r="D3">
        <v>220</v>
      </c>
      <c r="E3">
        <v>69</v>
      </c>
    </row>
    <row r="4" spans="1:5" x14ac:dyDescent="0.25">
      <c r="A4" t="s">
        <v>35</v>
      </c>
      <c r="B4">
        <v>26723</v>
      </c>
      <c r="C4" t="s">
        <v>81</v>
      </c>
      <c r="D4">
        <v>340</v>
      </c>
      <c r="E4">
        <v>72</v>
      </c>
    </row>
    <row r="5" spans="1:5" x14ac:dyDescent="0.25">
      <c r="A5" t="s">
        <v>33</v>
      </c>
      <c r="B5">
        <v>9665</v>
      </c>
      <c r="C5" t="s">
        <v>81</v>
      </c>
      <c r="D5">
        <v>180</v>
      </c>
      <c r="E5">
        <v>69</v>
      </c>
    </row>
    <row r="6" spans="1:5" x14ac:dyDescent="0.25">
      <c r="A6" t="s">
        <v>42</v>
      </c>
      <c r="B6">
        <v>25012</v>
      </c>
      <c r="C6" t="s">
        <v>81</v>
      </c>
      <c r="D6">
        <v>190</v>
      </c>
      <c r="E6">
        <v>68</v>
      </c>
    </row>
    <row r="7" spans="1:5" x14ac:dyDescent="0.25">
      <c r="A7" t="s">
        <v>87</v>
      </c>
      <c r="B7">
        <v>27302</v>
      </c>
      <c r="C7" t="s">
        <v>81</v>
      </c>
      <c r="D7">
        <v>340</v>
      </c>
      <c r="E7">
        <v>74</v>
      </c>
    </row>
    <row r="8" spans="1:5" x14ac:dyDescent="0.25">
      <c r="A8" t="s">
        <v>90</v>
      </c>
      <c r="C8" t="s">
        <v>81</v>
      </c>
      <c r="D8">
        <v>210</v>
      </c>
      <c r="E8">
        <v>74</v>
      </c>
    </row>
    <row r="9" spans="1:5" x14ac:dyDescent="0.25">
      <c r="A9" t="s">
        <v>45</v>
      </c>
      <c r="B9">
        <v>22853</v>
      </c>
      <c r="C9" t="s">
        <v>81</v>
      </c>
      <c r="D9">
        <v>230</v>
      </c>
      <c r="E9">
        <v>69</v>
      </c>
    </row>
    <row r="10" spans="1:5" x14ac:dyDescent="0.25">
      <c r="A10" t="s">
        <v>89</v>
      </c>
      <c r="C10" t="s">
        <v>64</v>
      </c>
      <c r="D10">
        <v>255</v>
      </c>
      <c r="E10">
        <v>71</v>
      </c>
    </row>
    <row r="11" spans="1:5" x14ac:dyDescent="0.25">
      <c r="A11" t="s">
        <v>7</v>
      </c>
      <c r="B11">
        <v>24503</v>
      </c>
      <c r="C11" t="s">
        <v>64</v>
      </c>
      <c r="D11">
        <v>280</v>
      </c>
      <c r="E11">
        <v>72</v>
      </c>
    </row>
    <row r="12" spans="1:5" x14ac:dyDescent="0.25">
      <c r="A12" t="s">
        <v>10</v>
      </c>
      <c r="B12">
        <v>25328</v>
      </c>
      <c r="C12" t="s">
        <v>64</v>
      </c>
      <c r="D12">
        <v>215</v>
      </c>
      <c r="E12">
        <v>58</v>
      </c>
    </row>
    <row r="13" spans="1:5" x14ac:dyDescent="0.25">
      <c r="A13" t="s">
        <v>12</v>
      </c>
      <c r="B13">
        <v>25781</v>
      </c>
      <c r="C13" t="s">
        <v>64</v>
      </c>
      <c r="D13">
        <v>240</v>
      </c>
      <c r="E13">
        <v>69</v>
      </c>
    </row>
    <row r="14" spans="1:5" x14ac:dyDescent="0.25">
      <c r="A14" t="s">
        <v>14</v>
      </c>
      <c r="B14">
        <v>25739</v>
      </c>
      <c r="C14" t="s">
        <v>64</v>
      </c>
      <c r="D14">
        <v>315</v>
      </c>
      <c r="E14">
        <v>65</v>
      </c>
    </row>
    <row r="15" spans="1:5" x14ac:dyDescent="0.25">
      <c r="A15" t="s">
        <v>16</v>
      </c>
      <c r="B15">
        <v>24086</v>
      </c>
      <c r="C15" t="s">
        <v>64</v>
      </c>
      <c r="D15">
        <v>330</v>
      </c>
      <c r="E15">
        <v>72</v>
      </c>
    </row>
    <row r="16" spans="1:5" x14ac:dyDescent="0.25">
      <c r="A16" t="s">
        <v>88</v>
      </c>
      <c r="B16">
        <v>24079</v>
      </c>
      <c r="C16" t="s">
        <v>64</v>
      </c>
      <c r="D16">
        <v>215</v>
      </c>
      <c r="E16">
        <v>63</v>
      </c>
    </row>
    <row r="17" spans="1:11" x14ac:dyDescent="0.25">
      <c r="A17" t="s">
        <v>51</v>
      </c>
      <c r="B17">
        <v>22775</v>
      </c>
      <c r="C17" t="s">
        <v>82</v>
      </c>
      <c r="D17">
        <v>249</v>
      </c>
      <c r="E17">
        <v>71</v>
      </c>
    </row>
    <row r="18" spans="1:11" x14ac:dyDescent="0.25">
      <c r="A18" t="s">
        <v>83</v>
      </c>
      <c r="B18">
        <v>22294</v>
      </c>
      <c r="C18" t="s">
        <v>82</v>
      </c>
      <c r="D18">
        <v>170</v>
      </c>
      <c r="E18">
        <v>50</v>
      </c>
    </row>
    <row r="19" spans="1:11" x14ac:dyDescent="0.25">
      <c r="A19" t="s">
        <v>54</v>
      </c>
      <c r="B19">
        <v>22886</v>
      </c>
      <c r="C19" t="s">
        <v>82</v>
      </c>
      <c r="D19">
        <v>195</v>
      </c>
      <c r="E19">
        <v>73</v>
      </c>
    </row>
    <row r="20" spans="1:11" x14ac:dyDescent="0.25">
      <c r="A20" t="s">
        <v>58</v>
      </c>
      <c r="B20">
        <v>26432</v>
      </c>
      <c r="C20" t="s">
        <v>82</v>
      </c>
      <c r="D20">
        <v>135</v>
      </c>
      <c r="E20">
        <v>52</v>
      </c>
    </row>
    <row r="21" spans="1:11" x14ac:dyDescent="0.25">
      <c r="A21" t="s">
        <v>60</v>
      </c>
      <c r="B21">
        <v>22825</v>
      </c>
      <c r="C21" t="s">
        <v>82</v>
      </c>
      <c r="D21">
        <v>292</v>
      </c>
      <c r="E21">
        <v>73</v>
      </c>
    </row>
    <row r="22" spans="1:11" x14ac:dyDescent="0.25">
      <c r="A22" t="s">
        <v>23</v>
      </c>
      <c r="B22">
        <v>26102</v>
      </c>
      <c r="C22" t="s">
        <v>65</v>
      </c>
      <c r="D22">
        <v>315</v>
      </c>
      <c r="E22">
        <v>70</v>
      </c>
    </row>
    <row r="30" spans="1:11" ht="45" x14ac:dyDescent="0.25">
      <c r="G30" s="3" t="s">
        <v>81</v>
      </c>
      <c r="H30" s="3" t="s">
        <v>82</v>
      </c>
      <c r="I30" s="3" t="s">
        <v>64</v>
      </c>
      <c r="J30" s="3" t="s">
        <v>65</v>
      </c>
      <c r="K30" s="4" t="s">
        <v>66</v>
      </c>
    </row>
    <row r="31" spans="1:11" x14ac:dyDescent="0.25">
      <c r="F31" s="5" t="s">
        <v>67</v>
      </c>
      <c r="G31" s="6">
        <f t="shared" ref="G31:J31" si="0">SUMIF($C$2:$C$22,G30,$D$2:$D$22)</f>
        <v>1940</v>
      </c>
      <c r="H31" s="6">
        <f t="shared" si="0"/>
        <v>1041</v>
      </c>
      <c r="I31" s="6">
        <f t="shared" si="0"/>
        <v>1850</v>
      </c>
      <c r="J31" s="6">
        <f t="shared" si="0"/>
        <v>315</v>
      </c>
      <c r="K31" s="7">
        <f>SUM(G31:J31)</f>
        <v>5146</v>
      </c>
    </row>
    <row r="32" spans="1:11" x14ac:dyDescent="0.25">
      <c r="F32" s="5" t="s">
        <v>68</v>
      </c>
      <c r="G32" s="6">
        <f>SUMIF($C$2:$C$22,G30,$D$2:$D$22)/SUMIF($C$2:$C$22,G30,$E$2:$E$22)</f>
        <v>3.415492957746479</v>
      </c>
      <c r="H32" s="6">
        <f t="shared" ref="H32:J32" si="1">SUMIF($C$2:$C$22,H30,$D$2:$D$22)/SUMIF($C$2:$C$22,H30,$E$2:$E$22)</f>
        <v>3.2633228840125392</v>
      </c>
      <c r="I32" s="6">
        <f t="shared" si="1"/>
        <v>3.9361702127659575</v>
      </c>
      <c r="J32" s="6">
        <f t="shared" si="1"/>
        <v>4.5</v>
      </c>
      <c r="K32" s="7">
        <f t="shared" ref="K32:K33" si="2">SUM(G32:J32)</f>
        <v>15.114986054524977</v>
      </c>
    </row>
    <row r="33" spans="6:11" x14ac:dyDescent="0.25">
      <c r="F33" s="5" t="s">
        <v>69</v>
      </c>
      <c r="G33" s="6">
        <f>ROUND(G32/COUNT(D2:D9),2)</f>
        <v>0.43</v>
      </c>
      <c r="H33" s="6">
        <f>ROUND(H32/COUNT(D17:D21),2)</f>
        <v>0.65</v>
      </c>
      <c r="I33" s="6">
        <f>ROUND(I32/COUNT(D10:D16),2)</f>
        <v>0.56000000000000005</v>
      </c>
      <c r="J33" s="6">
        <f>ROUND(J32/COUNT(D22),2)</f>
        <v>4.5</v>
      </c>
      <c r="K33" s="7">
        <f t="shared" si="2"/>
        <v>6.1400000000000006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A2" sqref="A2:D24"/>
    </sheetView>
  </sheetViews>
  <sheetFormatPr baseColWidth="10" defaultRowHeight="15" x14ac:dyDescent="0.25"/>
  <sheetData>
    <row r="1" spans="1:4" x14ac:dyDescent="0.25">
      <c r="A1" t="s">
        <v>75</v>
      </c>
      <c r="B1" t="s">
        <v>76</v>
      </c>
      <c r="C1" t="s">
        <v>77</v>
      </c>
    </row>
    <row r="2" spans="1:4" x14ac:dyDescent="0.25">
      <c r="A2" t="s">
        <v>28</v>
      </c>
      <c r="C2" t="s">
        <v>81</v>
      </c>
      <c r="D2">
        <v>42</v>
      </c>
    </row>
    <row r="3" spans="1:4" x14ac:dyDescent="0.25">
      <c r="A3" t="s">
        <v>38</v>
      </c>
      <c r="B3">
        <v>11813</v>
      </c>
      <c r="C3" t="s">
        <v>81</v>
      </c>
      <c r="D3">
        <v>177</v>
      </c>
    </row>
    <row r="4" spans="1:4" x14ac:dyDescent="0.25">
      <c r="A4" t="s">
        <v>35</v>
      </c>
      <c r="B4">
        <v>26723</v>
      </c>
      <c r="C4" t="s">
        <v>81</v>
      </c>
      <c r="D4">
        <v>131</v>
      </c>
    </row>
    <row r="5" spans="1:4" x14ac:dyDescent="0.25">
      <c r="A5" t="s">
        <v>33</v>
      </c>
      <c r="B5">
        <v>9665</v>
      </c>
      <c r="C5" t="s">
        <v>81</v>
      </c>
      <c r="D5">
        <v>134</v>
      </c>
    </row>
    <row r="6" spans="1:4" x14ac:dyDescent="0.25">
      <c r="A6" t="s">
        <v>84</v>
      </c>
      <c r="B6">
        <v>21414</v>
      </c>
      <c r="C6" t="s">
        <v>81</v>
      </c>
    </row>
    <row r="7" spans="1:4" x14ac:dyDescent="0.25">
      <c r="A7" t="s">
        <v>42</v>
      </c>
      <c r="B7">
        <v>25012</v>
      </c>
      <c r="C7" t="s">
        <v>81</v>
      </c>
      <c r="D7">
        <v>127</v>
      </c>
    </row>
    <row r="8" spans="1:4" x14ac:dyDescent="0.25">
      <c r="A8" t="s">
        <v>87</v>
      </c>
      <c r="B8">
        <v>27302</v>
      </c>
      <c r="C8" t="s">
        <v>81</v>
      </c>
      <c r="D8">
        <v>94</v>
      </c>
    </row>
    <row r="9" spans="1:4" x14ac:dyDescent="0.25">
      <c r="A9" t="s">
        <v>90</v>
      </c>
      <c r="C9" t="s">
        <v>81</v>
      </c>
      <c r="D9">
        <v>216</v>
      </c>
    </row>
    <row r="10" spans="1:4" x14ac:dyDescent="0.25">
      <c r="A10" t="s">
        <v>86</v>
      </c>
      <c r="B10">
        <v>24011</v>
      </c>
      <c r="C10" t="s">
        <v>81</v>
      </c>
      <c r="D10">
        <v>221</v>
      </c>
    </row>
    <row r="11" spans="1:4" x14ac:dyDescent="0.25">
      <c r="A11" t="s">
        <v>45</v>
      </c>
      <c r="B11">
        <v>22853</v>
      </c>
      <c r="C11" t="s">
        <v>81</v>
      </c>
      <c r="D11">
        <v>110</v>
      </c>
    </row>
    <row r="12" spans="1:4" x14ac:dyDescent="0.25">
      <c r="A12" t="s">
        <v>89</v>
      </c>
      <c r="C12" t="s">
        <v>64</v>
      </c>
      <c r="D12">
        <v>4550</v>
      </c>
    </row>
    <row r="13" spans="1:4" x14ac:dyDescent="0.25">
      <c r="A13" t="s">
        <v>7</v>
      </c>
      <c r="B13">
        <v>24503</v>
      </c>
      <c r="C13" t="s">
        <v>64</v>
      </c>
      <c r="D13">
        <v>4700</v>
      </c>
    </row>
    <row r="14" spans="1:4" x14ac:dyDescent="0.25">
      <c r="A14" t="s">
        <v>10</v>
      </c>
      <c r="B14">
        <v>25328</v>
      </c>
      <c r="C14" t="s">
        <v>64</v>
      </c>
      <c r="D14">
        <v>5350</v>
      </c>
    </row>
    <row r="15" spans="1:4" x14ac:dyDescent="0.25">
      <c r="A15" t="s">
        <v>12</v>
      </c>
      <c r="B15">
        <v>25781</v>
      </c>
      <c r="C15" t="s">
        <v>64</v>
      </c>
      <c r="D15">
        <v>4810</v>
      </c>
    </row>
    <row r="16" spans="1:4" x14ac:dyDescent="0.25">
      <c r="A16" t="s">
        <v>14</v>
      </c>
      <c r="B16">
        <v>25739</v>
      </c>
      <c r="C16" t="s">
        <v>64</v>
      </c>
      <c r="D16">
        <v>5600</v>
      </c>
    </row>
    <row r="17" spans="1:11" x14ac:dyDescent="0.25">
      <c r="A17" t="s">
        <v>16</v>
      </c>
      <c r="B17">
        <v>24086</v>
      </c>
      <c r="C17" t="s">
        <v>64</v>
      </c>
      <c r="D17">
        <v>5200</v>
      </c>
    </row>
    <row r="18" spans="1:11" x14ac:dyDescent="0.25">
      <c r="A18" t="s">
        <v>88</v>
      </c>
      <c r="B18">
        <v>24079</v>
      </c>
      <c r="C18" t="s">
        <v>64</v>
      </c>
      <c r="D18">
        <v>5150</v>
      </c>
    </row>
    <row r="19" spans="1:11" x14ac:dyDescent="0.25">
      <c r="A19" t="s">
        <v>51</v>
      </c>
      <c r="B19">
        <v>22775</v>
      </c>
      <c r="C19" t="s">
        <v>82</v>
      </c>
      <c r="D19">
        <v>364</v>
      </c>
    </row>
    <row r="20" spans="1:11" x14ac:dyDescent="0.25">
      <c r="A20" t="s">
        <v>83</v>
      </c>
      <c r="B20">
        <v>22294</v>
      </c>
      <c r="C20" t="s">
        <v>82</v>
      </c>
      <c r="D20">
        <v>345</v>
      </c>
    </row>
    <row r="21" spans="1:11" x14ac:dyDescent="0.25">
      <c r="A21" t="s">
        <v>54</v>
      </c>
      <c r="B21">
        <v>22886</v>
      </c>
      <c r="C21" t="s">
        <v>82</v>
      </c>
      <c r="D21">
        <v>313</v>
      </c>
    </row>
    <row r="22" spans="1:11" x14ac:dyDescent="0.25">
      <c r="A22" t="s">
        <v>58</v>
      </c>
      <c r="B22">
        <v>26432</v>
      </c>
      <c r="C22" t="s">
        <v>82</v>
      </c>
      <c r="D22">
        <v>270</v>
      </c>
    </row>
    <row r="23" spans="1:11" x14ac:dyDescent="0.25">
      <c r="A23" t="s">
        <v>60</v>
      </c>
      <c r="B23">
        <v>22825</v>
      </c>
      <c r="C23" t="s">
        <v>82</v>
      </c>
      <c r="D23">
        <v>392</v>
      </c>
    </row>
    <row r="24" spans="1:11" x14ac:dyDescent="0.25">
      <c r="A24" t="s">
        <v>23</v>
      </c>
      <c r="B24">
        <v>26102</v>
      </c>
      <c r="C24" t="s">
        <v>65</v>
      </c>
      <c r="D24">
        <v>0</v>
      </c>
    </row>
    <row r="28" spans="1:11" x14ac:dyDescent="0.25">
      <c r="B28" t="s">
        <v>91</v>
      </c>
    </row>
    <row r="30" spans="1:11" ht="45" x14ac:dyDescent="0.25">
      <c r="G30" s="3" t="s">
        <v>81</v>
      </c>
      <c r="H30" s="3" t="s">
        <v>82</v>
      </c>
      <c r="I30" s="3" t="s">
        <v>64</v>
      </c>
      <c r="J30" s="3" t="s">
        <v>65</v>
      </c>
      <c r="K30" s="4" t="s">
        <v>66</v>
      </c>
    </row>
    <row r="31" spans="1:11" x14ac:dyDescent="0.25">
      <c r="F31" s="5" t="s">
        <v>67</v>
      </c>
      <c r="G31" s="6">
        <f>SUMIF($C$2:$C$24,G30,$D$2:$D$24)</f>
        <v>1252</v>
      </c>
      <c r="H31" s="6">
        <f t="shared" ref="H31:J31" si="0">SUMIF($C$2:$C$24,H30,$D$2:$D$24)</f>
        <v>1684</v>
      </c>
      <c r="I31" s="6">
        <f t="shared" si="0"/>
        <v>35360</v>
      </c>
      <c r="J31" s="6">
        <f t="shared" si="0"/>
        <v>0</v>
      </c>
      <c r="K31" s="7">
        <f>SUM(G31:J31)</f>
        <v>38296</v>
      </c>
    </row>
    <row r="32" spans="1:11" x14ac:dyDescent="0.25">
      <c r="F32" s="5" t="s">
        <v>68</v>
      </c>
      <c r="G32" s="6">
        <f>G31/120</f>
        <v>10.433333333333334</v>
      </c>
      <c r="H32" s="6">
        <f t="shared" ref="H32:J32" si="1">H31/120</f>
        <v>14.033333333333333</v>
      </c>
      <c r="I32" s="6">
        <f t="shared" si="1"/>
        <v>294.66666666666669</v>
      </c>
      <c r="J32" s="6">
        <f t="shared" si="1"/>
        <v>0</v>
      </c>
      <c r="K32" s="7">
        <f t="shared" ref="K32:K33" si="2">SUM(G32:J32)</f>
        <v>319.13333333333333</v>
      </c>
    </row>
    <row r="33" spans="6:11" x14ac:dyDescent="0.25">
      <c r="F33" s="5" t="s">
        <v>69</v>
      </c>
      <c r="G33" s="6">
        <f>ROUND(G32/COUNT(D2:D11),2)</f>
        <v>1.1599999999999999</v>
      </c>
      <c r="H33" s="6">
        <f>ROUND(H32/COUNT(D19:D23),2)</f>
        <v>2.81</v>
      </c>
      <c r="I33" s="6">
        <f>ROUND(I32/COUNT(D12:D18),2)</f>
        <v>42.1</v>
      </c>
      <c r="J33" s="6">
        <f>ROUND(J32/COUNT(D24),2)</f>
        <v>0</v>
      </c>
      <c r="K33" s="7">
        <f t="shared" si="2"/>
        <v>46.07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A2" sqref="A2:D21"/>
    </sheetView>
  </sheetViews>
  <sheetFormatPr baseColWidth="10" defaultRowHeight="15" x14ac:dyDescent="0.25"/>
  <cols>
    <col min="1" max="1" width="21.85546875" bestFit="1" customWidth="1"/>
  </cols>
  <sheetData>
    <row r="1" spans="1:4" x14ac:dyDescent="0.25">
      <c r="A1" t="s">
        <v>75</v>
      </c>
      <c r="B1" t="s">
        <v>76</v>
      </c>
      <c r="C1" t="s">
        <v>77</v>
      </c>
    </row>
    <row r="2" spans="1:4" x14ac:dyDescent="0.25">
      <c r="A2" t="s">
        <v>35</v>
      </c>
      <c r="B2">
        <v>26723</v>
      </c>
      <c r="C2" t="s">
        <v>81</v>
      </c>
      <c r="D2">
        <v>27</v>
      </c>
    </row>
    <row r="3" spans="1:4" x14ac:dyDescent="0.25">
      <c r="A3" t="s">
        <v>33</v>
      </c>
      <c r="B3">
        <v>9665</v>
      </c>
      <c r="C3" t="s">
        <v>81</v>
      </c>
      <c r="D3">
        <v>330</v>
      </c>
    </row>
    <row r="4" spans="1:4" x14ac:dyDescent="0.25">
      <c r="A4" t="s">
        <v>84</v>
      </c>
      <c r="B4">
        <v>21414</v>
      </c>
      <c r="C4" t="s">
        <v>81</v>
      </c>
      <c r="D4">
        <v>98</v>
      </c>
    </row>
    <row r="5" spans="1:4" x14ac:dyDescent="0.25">
      <c r="A5" t="s">
        <v>42</v>
      </c>
      <c r="B5">
        <v>25012</v>
      </c>
      <c r="C5" t="s">
        <v>81</v>
      </c>
      <c r="D5">
        <v>80</v>
      </c>
    </row>
    <row r="6" spans="1:4" x14ac:dyDescent="0.25">
      <c r="A6" t="s">
        <v>87</v>
      </c>
      <c r="B6">
        <v>27302</v>
      </c>
      <c r="C6" t="s">
        <v>81</v>
      </c>
      <c r="D6">
        <v>88</v>
      </c>
    </row>
    <row r="7" spans="1:4" x14ac:dyDescent="0.25">
      <c r="A7" t="s">
        <v>86</v>
      </c>
      <c r="B7">
        <v>24011</v>
      </c>
      <c r="C7" t="s">
        <v>81</v>
      </c>
      <c r="D7">
        <v>115</v>
      </c>
    </row>
    <row r="8" spans="1:4" x14ac:dyDescent="0.25">
      <c r="A8" t="s">
        <v>45</v>
      </c>
      <c r="B8">
        <v>22853</v>
      </c>
      <c r="C8" t="s">
        <v>81</v>
      </c>
      <c r="D8">
        <v>74</v>
      </c>
    </row>
    <row r="9" spans="1:4" x14ac:dyDescent="0.25">
      <c r="A9" t="s">
        <v>89</v>
      </c>
      <c r="C9" t="s">
        <v>64</v>
      </c>
      <c r="D9">
        <v>6750</v>
      </c>
    </row>
    <row r="10" spans="1:4" x14ac:dyDescent="0.25">
      <c r="A10" t="s">
        <v>7</v>
      </c>
      <c r="B10">
        <v>24503</v>
      </c>
      <c r="C10" t="s">
        <v>64</v>
      </c>
      <c r="D10">
        <v>6650</v>
      </c>
    </row>
    <row r="11" spans="1:4" x14ac:dyDescent="0.25">
      <c r="A11" t="s">
        <v>10</v>
      </c>
      <c r="B11">
        <v>25328</v>
      </c>
      <c r="C11" t="s">
        <v>64</v>
      </c>
      <c r="D11">
        <v>6480</v>
      </c>
    </row>
    <row r="12" spans="1:4" x14ac:dyDescent="0.25">
      <c r="A12" t="s">
        <v>12</v>
      </c>
      <c r="B12">
        <v>25781</v>
      </c>
      <c r="C12" t="s">
        <v>64</v>
      </c>
      <c r="D12">
        <v>6850</v>
      </c>
    </row>
    <row r="13" spans="1:4" x14ac:dyDescent="0.25">
      <c r="A13" t="s">
        <v>14</v>
      </c>
      <c r="B13">
        <v>25739</v>
      </c>
      <c r="C13" t="s">
        <v>64</v>
      </c>
      <c r="D13">
        <v>6600</v>
      </c>
    </row>
    <row r="14" spans="1:4" x14ac:dyDescent="0.25">
      <c r="A14" t="s">
        <v>16</v>
      </c>
      <c r="B14">
        <v>24086</v>
      </c>
      <c r="C14" t="s">
        <v>64</v>
      </c>
      <c r="D14">
        <v>6800</v>
      </c>
    </row>
    <row r="15" spans="1:4" x14ac:dyDescent="0.25">
      <c r="A15" t="s">
        <v>88</v>
      </c>
      <c r="B15">
        <v>24079</v>
      </c>
      <c r="C15" t="s">
        <v>64</v>
      </c>
      <c r="D15">
        <v>5500</v>
      </c>
    </row>
    <row r="16" spans="1:4" x14ac:dyDescent="0.25">
      <c r="A16" t="s">
        <v>51</v>
      </c>
      <c r="B16">
        <v>22775</v>
      </c>
      <c r="C16" t="s">
        <v>82</v>
      </c>
      <c r="D16">
        <v>371</v>
      </c>
    </row>
    <row r="17" spans="1:11" x14ac:dyDescent="0.25">
      <c r="A17" t="s">
        <v>83</v>
      </c>
      <c r="B17">
        <v>22294</v>
      </c>
      <c r="C17" t="s">
        <v>82</v>
      </c>
      <c r="D17">
        <v>383</v>
      </c>
    </row>
    <row r="18" spans="1:11" x14ac:dyDescent="0.25">
      <c r="A18" t="s">
        <v>54</v>
      </c>
      <c r="B18">
        <v>22886</v>
      </c>
      <c r="C18" t="s">
        <v>82</v>
      </c>
      <c r="D18">
        <v>458</v>
      </c>
    </row>
    <row r="19" spans="1:11" x14ac:dyDescent="0.25">
      <c r="A19" t="s">
        <v>58</v>
      </c>
      <c r="B19">
        <v>26432</v>
      </c>
      <c r="C19" t="s">
        <v>82</v>
      </c>
      <c r="D19">
        <v>215</v>
      </c>
    </row>
    <row r="20" spans="1:11" x14ac:dyDescent="0.25">
      <c r="A20" t="s">
        <v>60</v>
      </c>
      <c r="B20">
        <v>22825</v>
      </c>
      <c r="C20" t="s">
        <v>82</v>
      </c>
      <c r="D20">
        <v>238</v>
      </c>
    </row>
    <row r="21" spans="1:11" x14ac:dyDescent="0.25">
      <c r="A21" t="s">
        <v>23</v>
      </c>
      <c r="B21">
        <v>26102</v>
      </c>
      <c r="C21" t="s">
        <v>65</v>
      </c>
      <c r="D21">
        <v>532</v>
      </c>
    </row>
    <row r="26" spans="1:11" x14ac:dyDescent="0.25">
      <c r="A26" t="s">
        <v>93</v>
      </c>
    </row>
    <row r="27" spans="1:11" ht="45" x14ac:dyDescent="0.25">
      <c r="G27" s="3" t="s">
        <v>81</v>
      </c>
      <c r="H27" s="3" t="s">
        <v>82</v>
      </c>
      <c r="I27" s="3" t="s">
        <v>64</v>
      </c>
      <c r="J27" s="3" t="s">
        <v>65</v>
      </c>
      <c r="K27" s="4" t="s">
        <v>66</v>
      </c>
    </row>
    <row r="28" spans="1:11" x14ac:dyDescent="0.25">
      <c r="F28" s="5" t="s">
        <v>67</v>
      </c>
      <c r="G28" s="6">
        <f>SUMIF($C$2:$C$21,G27,$D$2:$D$21)</f>
        <v>812</v>
      </c>
      <c r="H28" s="6">
        <f t="shared" ref="H28:J28" si="0">SUMIF($C$2:$C$21,H27,$D$2:$D$21)</f>
        <v>1665</v>
      </c>
      <c r="I28" s="6">
        <f t="shared" si="0"/>
        <v>45630</v>
      </c>
      <c r="J28" s="6">
        <f t="shared" si="0"/>
        <v>532</v>
      </c>
      <c r="K28" s="7">
        <f>SUM(G28:J28)</f>
        <v>48639</v>
      </c>
    </row>
    <row r="29" spans="1:11" x14ac:dyDescent="0.25">
      <c r="F29" s="5" t="s">
        <v>68</v>
      </c>
      <c r="G29" s="6">
        <f>G28/160</f>
        <v>5.0750000000000002</v>
      </c>
      <c r="H29" s="6">
        <f t="shared" ref="H29:J29" si="1">H28/160</f>
        <v>10.40625</v>
      </c>
      <c r="I29" s="6">
        <f t="shared" si="1"/>
        <v>285.1875</v>
      </c>
      <c r="J29" s="6">
        <f t="shared" si="1"/>
        <v>3.3250000000000002</v>
      </c>
      <c r="K29" s="7">
        <f t="shared" ref="K29:K30" si="2">SUM(G29:J29)</f>
        <v>303.99374999999998</v>
      </c>
    </row>
    <row r="30" spans="1:11" x14ac:dyDescent="0.25">
      <c r="F30" s="5" t="s">
        <v>69</v>
      </c>
      <c r="G30" s="6">
        <f>ROUND(G29/7,2)</f>
        <v>0.73</v>
      </c>
      <c r="H30" s="6">
        <f>ROUND(H29/5,2)</f>
        <v>2.08</v>
      </c>
      <c r="I30" s="6">
        <f>I29/7</f>
        <v>40.741071428571431</v>
      </c>
      <c r="J30" s="6">
        <f>J29/1</f>
        <v>3.3250000000000002</v>
      </c>
      <c r="K30" s="7">
        <f t="shared" si="2"/>
        <v>46.876071428571436</v>
      </c>
    </row>
  </sheetData>
  <sortState ref="A2:C68">
    <sortCondition ref="C2:C6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C2" sqref="C2:C29"/>
    </sheetView>
  </sheetViews>
  <sheetFormatPr baseColWidth="10" defaultRowHeight="15" x14ac:dyDescent="0.25"/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>
        <v>713</v>
      </c>
      <c r="B2" t="s">
        <v>6</v>
      </c>
      <c r="D2" t="s">
        <v>7</v>
      </c>
      <c r="E2" t="s">
        <v>8</v>
      </c>
      <c r="F2">
        <v>5450</v>
      </c>
    </row>
    <row r="3" spans="1:6" x14ac:dyDescent="0.25">
      <c r="A3">
        <v>717</v>
      </c>
      <c r="B3" t="s">
        <v>9</v>
      </c>
      <c r="D3" t="s">
        <v>10</v>
      </c>
      <c r="E3" t="s">
        <v>8</v>
      </c>
      <c r="F3">
        <v>5400</v>
      </c>
    </row>
    <row r="4" spans="1:6" x14ac:dyDescent="0.25">
      <c r="A4">
        <v>723</v>
      </c>
      <c r="B4" t="s">
        <v>11</v>
      </c>
      <c r="D4" t="s">
        <v>12</v>
      </c>
      <c r="E4" t="s">
        <v>8</v>
      </c>
      <c r="F4">
        <v>5900</v>
      </c>
    </row>
    <row r="5" spans="1:6" x14ac:dyDescent="0.25">
      <c r="A5">
        <v>726</v>
      </c>
      <c r="B5" t="s">
        <v>13</v>
      </c>
      <c r="D5" t="s">
        <v>14</v>
      </c>
      <c r="E5" t="s">
        <v>8</v>
      </c>
      <c r="F5">
        <v>5900</v>
      </c>
    </row>
    <row r="6" spans="1:6" x14ac:dyDescent="0.25">
      <c r="A6">
        <v>732</v>
      </c>
      <c r="B6" t="s">
        <v>15</v>
      </c>
      <c r="D6" t="s">
        <v>16</v>
      </c>
      <c r="E6" t="s">
        <v>8</v>
      </c>
      <c r="F6">
        <v>6100</v>
      </c>
    </row>
    <row r="7" spans="1:6" x14ac:dyDescent="0.25">
      <c r="A7">
        <v>735</v>
      </c>
      <c r="B7" t="s">
        <v>17</v>
      </c>
      <c r="D7" t="s">
        <v>18</v>
      </c>
      <c r="E7" t="s">
        <v>8</v>
      </c>
      <c r="F7">
        <v>6100</v>
      </c>
    </row>
    <row r="8" spans="1:6" x14ac:dyDescent="0.25">
      <c r="A8">
        <v>740</v>
      </c>
      <c r="B8" t="s">
        <v>19</v>
      </c>
      <c r="D8" t="s">
        <v>20</v>
      </c>
      <c r="E8" t="s">
        <v>21</v>
      </c>
      <c r="F8">
        <v>110</v>
      </c>
    </row>
    <row r="9" spans="1:6" x14ac:dyDescent="0.25">
      <c r="A9">
        <v>741</v>
      </c>
      <c r="B9" t="s">
        <v>22</v>
      </c>
      <c r="D9" t="s">
        <v>23</v>
      </c>
      <c r="E9" t="s">
        <v>21</v>
      </c>
      <c r="F9">
        <v>110</v>
      </c>
    </row>
    <row r="10" spans="1:6" x14ac:dyDescent="0.25">
      <c r="A10">
        <v>742</v>
      </c>
      <c r="B10" t="s">
        <v>24</v>
      </c>
      <c r="D10" t="s">
        <v>20</v>
      </c>
      <c r="E10" t="s">
        <v>21</v>
      </c>
      <c r="F10">
        <v>110</v>
      </c>
    </row>
    <row r="11" spans="1:6" x14ac:dyDescent="0.25">
      <c r="A11">
        <v>743</v>
      </c>
      <c r="B11" t="s">
        <v>25</v>
      </c>
      <c r="D11" t="s">
        <v>23</v>
      </c>
      <c r="E11" t="s">
        <v>21</v>
      </c>
      <c r="F11">
        <v>114</v>
      </c>
    </row>
    <row r="12" spans="1:6" x14ac:dyDescent="0.25">
      <c r="A12">
        <v>744</v>
      </c>
      <c r="B12" t="s">
        <v>26</v>
      </c>
      <c r="D12" t="s">
        <v>23</v>
      </c>
      <c r="E12" t="s">
        <v>21</v>
      </c>
      <c r="F12">
        <v>114</v>
      </c>
    </row>
    <row r="13" spans="1:6" x14ac:dyDescent="0.25">
      <c r="A13">
        <v>745</v>
      </c>
      <c r="B13" t="s">
        <v>27</v>
      </c>
      <c r="D13" t="s">
        <v>28</v>
      </c>
      <c r="E13" t="s">
        <v>29</v>
      </c>
      <c r="F13">
        <v>258</v>
      </c>
    </row>
    <row r="14" spans="1:6" x14ac:dyDescent="0.25">
      <c r="A14">
        <v>749</v>
      </c>
      <c r="B14" t="s">
        <v>30</v>
      </c>
      <c r="D14" t="s">
        <v>31</v>
      </c>
      <c r="E14" t="s">
        <v>29</v>
      </c>
      <c r="F14">
        <v>175</v>
      </c>
    </row>
    <row r="15" spans="1:6" x14ac:dyDescent="0.25">
      <c r="A15">
        <v>752</v>
      </c>
      <c r="B15" t="s">
        <v>32</v>
      </c>
      <c r="D15" t="s">
        <v>33</v>
      </c>
      <c r="E15" t="s">
        <v>29</v>
      </c>
      <c r="F15" s="2">
        <v>160</v>
      </c>
    </row>
    <row r="16" spans="1:6" x14ac:dyDescent="0.25">
      <c r="A16">
        <v>755</v>
      </c>
      <c r="B16" t="s">
        <v>34</v>
      </c>
      <c r="D16" t="s">
        <v>35</v>
      </c>
      <c r="E16" t="s">
        <v>29</v>
      </c>
      <c r="F16" s="2">
        <v>14</v>
      </c>
    </row>
    <row r="17" spans="1:6" x14ac:dyDescent="0.25">
      <c r="A17">
        <v>756</v>
      </c>
      <c r="B17" t="s">
        <v>36</v>
      </c>
      <c r="D17" t="s">
        <v>35</v>
      </c>
      <c r="E17" t="s">
        <v>29</v>
      </c>
      <c r="F17" s="2">
        <v>65</v>
      </c>
    </row>
    <row r="18" spans="1:6" x14ac:dyDescent="0.25">
      <c r="A18">
        <v>757</v>
      </c>
      <c r="B18" t="s">
        <v>37</v>
      </c>
      <c r="D18" t="s">
        <v>38</v>
      </c>
      <c r="E18" t="s">
        <v>29</v>
      </c>
      <c r="F18" s="2">
        <v>228</v>
      </c>
    </row>
    <row r="19" spans="1:6" x14ac:dyDescent="0.25">
      <c r="A19">
        <v>760</v>
      </c>
      <c r="B19" t="s">
        <v>39</v>
      </c>
      <c r="D19" t="s">
        <v>40</v>
      </c>
      <c r="E19" t="s">
        <v>29</v>
      </c>
      <c r="F19">
        <v>237</v>
      </c>
    </row>
    <row r="20" spans="1:6" x14ac:dyDescent="0.25">
      <c r="A20">
        <v>763</v>
      </c>
      <c r="B20" t="s">
        <v>41</v>
      </c>
      <c r="D20" t="s">
        <v>42</v>
      </c>
      <c r="E20" t="s">
        <v>29</v>
      </c>
      <c r="F20">
        <v>30</v>
      </c>
    </row>
    <row r="21" spans="1:6" x14ac:dyDescent="0.25">
      <c r="A21">
        <v>764</v>
      </c>
      <c r="B21" t="s">
        <v>43</v>
      </c>
      <c r="D21" t="s">
        <v>42</v>
      </c>
      <c r="E21" t="s">
        <v>29</v>
      </c>
      <c r="F21">
        <v>65</v>
      </c>
    </row>
    <row r="22" spans="1:6" x14ac:dyDescent="0.25">
      <c r="A22">
        <v>767</v>
      </c>
      <c r="B22" t="s">
        <v>44</v>
      </c>
      <c r="D22" t="s">
        <v>45</v>
      </c>
      <c r="E22" t="s">
        <v>29</v>
      </c>
      <c r="F22" s="2">
        <v>178</v>
      </c>
    </row>
    <row r="23" spans="1:6" x14ac:dyDescent="0.25">
      <c r="A23">
        <v>768</v>
      </c>
      <c r="B23" t="s">
        <v>46</v>
      </c>
      <c r="D23" t="s">
        <v>47</v>
      </c>
      <c r="E23" t="s">
        <v>29</v>
      </c>
      <c r="F23">
        <v>10</v>
      </c>
    </row>
    <row r="24" spans="1:6" x14ac:dyDescent="0.25">
      <c r="A24">
        <v>769</v>
      </c>
      <c r="B24" t="s">
        <v>48</v>
      </c>
      <c r="D24" t="s">
        <v>49</v>
      </c>
      <c r="E24" t="s">
        <v>29</v>
      </c>
      <c r="F24">
        <v>155</v>
      </c>
    </row>
    <row r="25" spans="1:6" x14ac:dyDescent="0.25">
      <c r="A25">
        <v>772</v>
      </c>
      <c r="B25" t="s">
        <v>50</v>
      </c>
      <c r="D25" t="s">
        <v>51</v>
      </c>
      <c r="E25" t="s">
        <v>52</v>
      </c>
      <c r="F25">
        <v>292</v>
      </c>
    </row>
    <row r="26" spans="1:6" x14ac:dyDescent="0.25">
      <c r="A26">
        <v>775</v>
      </c>
      <c r="B26" t="s">
        <v>53</v>
      </c>
      <c r="D26" t="s">
        <v>54</v>
      </c>
      <c r="E26" t="s">
        <v>52</v>
      </c>
      <c r="F26">
        <v>330</v>
      </c>
    </row>
    <row r="27" spans="1:6" x14ac:dyDescent="0.25">
      <c r="A27">
        <v>778</v>
      </c>
      <c r="B27" t="s">
        <v>55</v>
      </c>
      <c r="D27" t="s">
        <v>56</v>
      </c>
      <c r="E27" t="s">
        <v>52</v>
      </c>
      <c r="F27">
        <v>284</v>
      </c>
    </row>
    <row r="28" spans="1:6" x14ac:dyDescent="0.25">
      <c r="A28">
        <v>781</v>
      </c>
      <c r="B28" t="s">
        <v>57</v>
      </c>
      <c r="D28" t="s">
        <v>58</v>
      </c>
      <c r="E28" t="s">
        <v>52</v>
      </c>
      <c r="F28">
        <v>177</v>
      </c>
    </row>
    <row r="29" spans="1:6" x14ac:dyDescent="0.25">
      <c r="A29">
        <v>782</v>
      </c>
      <c r="B29" t="s">
        <v>59</v>
      </c>
      <c r="D29" t="s">
        <v>60</v>
      </c>
      <c r="E29" t="s">
        <v>52</v>
      </c>
      <c r="F29">
        <v>208</v>
      </c>
    </row>
    <row r="37" spans="4:14" ht="45" x14ac:dyDescent="0.25">
      <c r="D37" s="1" t="s">
        <v>61</v>
      </c>
      <c r="E37" s="1" t="s">
        <v>4</v>
      </c>
      <c r="F37" s="1" t="s">
        <v>5</v>
      </c>
      <c r="J37" s="3" t="s">
        <v>62</v>
      </c>
      <c r="K37" s="3" t="s">
        <v>63</v>
      </c>
      <c r="L37" s="3" t="s">
        <v>64</v>
      </c>
      <c r="M37" s="3" t="s">
        <v>65</v>
      </c>
      <c r="N37" s="4" t="s">
        <v>66</v>
      </c>
    </row>
    <row r="38" spans="4:14" x14ac:dyDescent="0.25">
      <c r="D38" t="s">
        <v>28</v>
      </c>
      <c r="E38" t="s">
        <v>62</v>
      </c>
      <c r="F38">
        <v>258</v>
      </c>
      <c r="I38" s="5" t="s">
        <v>67</v>
      </c>
      <c r="J38" s="6">
        <v>1521</v>
      </c>
      <c r="K38" s="6">
        <v>1291</v>
      </c>
      <c r="L38" s="6">
        <v>34850</v>
      </c>
      <c r="M38" s="6">
        <v>114</v>
      </c>
      <c r="N38" s="7">
        <f>SUM(J38:M38)</f>
        <v>37776</v>
      </c>
    </row>
    <row r="39" spans="4:14" x14ac:dyDescent="0.25">
      <c r="D39" t="s">
        <v>31</v>
      </c>
      <c r="E39" t="s">
        <v>62</v>
      </c>
      <c r="F39">
        <v>175</v>
      </c>
      <c r="I39" s="5" t="s">
        <v>68</v>
      </c>
      <c r="J39" s="6">
        <f>J38/120</f>
        <v>12.675000000000001</v>
      </c>
      <c r="K39" s="6">
        <f t="shared" ref="K39:M39" si="0">K38/120</f>
        <v>10.758333333333333</v>
      </c>
      <c r="L39" s="6">
        <f t="shared" si="0"/>
        <v>290.41666666666669</v>
      </c>
      <c r="M39" s="6">
        <f t="shared" si="0"/>
        <v>0.95</v>
      </c>
      <c r="N39" s="7">
        <f t="shared" ref="N39:N40" si="1">SUM(J39:M39)</f>
        <v>314.8</v>
      </c>
    </row>
    <row r="40" spans="4:14" x14ac:dyDescent="0.25">
      <c r="D40" t="s">
        <v>33</v>
      </c>
      <c r="E40" t="s">
        <v>62</v>
      </c>
      <c r="F40">
        <v>160</v>
      </c>
      <c r="I40" s="5" t="s">
        <v>69</v>
      </c>
      <c r="J40" s="6">
        <f>J39/9</f>
        <v>1.4083333333333334</v>
      </c>
      <c r="K40" s="6">
        <f>K39/5</f>
        <v>2.1516666666666664</v>
      </c>
      <c r="L40" s="6">
        <f>L39/6</f>
        <v>48.402777777777779</v>
      </c>
      <c r="M40" s="6">
        <f>M39/1</f>
        <v>0.95</v>
      </c>
      <c r="N40" s="7">
        <f t="shared" si="1"/>
        <v>52.912777777777784</v>
      </c>
    </row>
    <row r="41" spans="4:14" x14ac:dyDescent="0.25">
      <c r="D41" t="s">
        <v>35</v>
      </c>
      <c r="E41" t="s">
        <v>62</v>
      </c>
      <c r="F41">
        <v>65</v>
      </c>
    </row>
    <row r="42" spans="4:14" x14ac:dyDescent="0.25">
      <c r="D42" t="s">
        <v>38</v>
      </c>
      <c r="E42" t="s">
        <v>62</v>
      </c>
      <c r="F42">
        <v>228</v>
      </c>
    </row>
    <row r="43" spans="4:14" x14ac:dyDescent="0.25">
      <c r="D43" t="s">
        <v>40</v>
      </c>
      <c r="E43" t="s">
        <v>62</v>
      </c>
      <c r="F43">
        <v>237</v>
      </c>
    </row>
    <row r="44" spans="4:14" x14ac:dyDescent="0.25">
      <c r="D44" t="s">
        <v>42</v>
      </c>
      <c r="E44" t="s">
        <v>62</v>
      </c>
      <c r="F44">
        <v>65</v>
      </c>
    </row>
    <row r="45" spans="4:14" x14ac:dyDescent="0.25">
      <c r="D45" t="s">
        <v>45</v>
      </c>
      <c r="E45" t="s">
        <v>62</v>
      </c>
      <c r="F45">
        <v>178</v>
      </c>
    </row>
    <row r="46" spans="4:14" x14ac:dyDescent="0.25">
      <c r="D46" t="s">
        <v>49</v>
      </c>
      <c r="E46" t="s">
        <v>62</v>
      </c>
      <c r="F46">
        <v>155</v>
      </c>
    </row>
    <row r="47" spans="4:14" x14ac:dyDescent="0.25">
      <c r="D47" t="s">
        <v>7</v>
      </c>
      <c r="E47" t="s">
        <v>64</v>
      </c>
      <c r="F47">
        <v>5450</v>
      </c>
    </row>
    <row r="48" spans="4:14" x14ac:dyDescent="0.25">
      <c r="D48" t="s">
        <v>10</v>
      </c>
      <c r="E48" t="s">
        <v>64</v>
      </c>
      <c r="F48">
        <v>5400</v>
      </c>
    </row>
    <row r="49" spans="4:6" x14ac:dyDescent="0.25">
      <c r="D49" t="s">
        <v>12</v>
      </c>
      <c r="E49" t="s">
        <v>64</v>
      </c>
      <c r="F49">
        <v>5900</v>
      </c>
    </row>
    <row r="50" spans="4:6" x14ac:dyDescent="0.25">
      <c r="D50" t="s">
        <v>14</v>
      </c>
      <c r="E50" t="s">
        <v>64</v>
      </c>
      <c r="F50">
        <v>5900</v>
      </c>
    </row>
    <row r="51" spans="4:6" x14ac:dyDescent="0.25">
      <c r="D51" t="s">
        <v>16</v>
      </c>
      <c r="E51" t="s">
        <v>64</v>
      </c>
      <c r="F51">
        <v>6100</v>
      </c>
    </row>
    <row r="52" spans="4:6" x14ac:dyDescent="0.25">
      <c r="D52" t="s">
        <v>18</v>
      </c>
      <c r="E52" t="s">
        <v>64</v>
      </c>
      <c r="F52">
        <v>6100</v>
      </c>
    </row>
    <row r="53" spans="4:6" x14ac:dyDescent="0.25">
      <c r="D53" t="s">
        <v>51</v>
      </c>
      <c r="E53" t="s">
        <v>63</v>
      </c>
      <c r="F53">
        <v>292</v>
      </c>
    </row>
    <row r="54" spans="4:6" x14ac:dyDescent="0.25">
      <c r="D54" t="s">
        <v>54</v>
      </c>
      <c r="E54" t="s">
        <v>63</v>
      </c>
      <c r="F54">
        <v>330</v>
      </c>
    </row>
    <row r="55" spans="4:6" x14ac:dyDescent="0.25">
      <c r="D55" t="s">
        <v>56</v>
      </c>
      <c r="E55" t="s">
        <v>63</v>
      </c>
      <c r="F55">
        <v>284</v>
      </c>
    </row>
    <row r="56" spans="4:6" x14ac:dyDescent="0.25">
      <c r="D56" t="s">
        <v>58</v>
      </c>
      <c r="E56" t="s">
        <v>63</v>
      </c>
      <c r="F56">
        <v>177</v>
      </c>
    </row>
    <row r="57" spans="4:6" x14ac:dyDescent="0.25">
      <c r="D57" t="s">
        <v>60</v>
      </c>
      <c r="E57" t="s">
        <v>63</v>
      </c>
      <c r="F57">
        <v>208</v>
      </c>
    </row>
    <row r="58" spans="4:6" x14ac:dyDescent="0.25">
      <c r="D58" t="s">
        <v>23</v>
      </c>
      <c r="E58" t="s">
        <v>65</v>
      </c>
      <c r="F58">
        <v>114</v>
      </c>
    </row>
    <row r="62" spans="4:6" x14ac:dyDescent="0.25">
      <c r="D62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8"/>
  <sheetViews>
    <sheetView workbookViewId="0">
      <selection activeCell="J2" sqref="J2:J68"/>
    </sheetView>
  </sheetViews>
  <sheetFormatPr baseColWidth="10" defaultRowHeight="15" x14ac:dyDescent="0.25"/>
  <cols>
    <col min="1" max="1" width="13.140625" bestFit="1" customWidth="1"/>
    <col min="2" max="2" width="14.7109375" customWidth="1"/>
    <col min="3" max="3" width="9.5703125" customWidth="1"/>
    <col min="4" max="4" width="9.140625" customWidth="1"/>
    <col min="5" max="5" width="7.42578125" customWidth="1"/>
    <col min="6" max="6" width="21.85546875" bestFit="1" customWidth="1"/>
    <col min="7" max="7" width="6" bestFit="1" customWidth="1"/>
    <col min="8" max="8" width="8.85546875" customWidth="1"/>
    <col min="9" max="9" width="10" bestFit="1" customWidth="1"/>
    <col min="10" max="10" width="17.140625" bestFit="1" customWidth="1"/>
    <col min="12" max="12" width="12.140625" customWidth="1"/>
    <col min="13" max="13" width="31.7109375" customWidth="1"/>
    <col min="14" max="14" width="13.7109375" customWidth="1"/>
    <col min="15" max="15" width="13.28515625" customWidth="1"/>
    <col min="16" max="16" width="22" bestFit="1" customWidth="1"/>
  </cols>
  <sheetData>
    <row r="1" spans="1:17" ht="24" x14ac:dyDescent="0.25">
      <c r="A1" s="8" t="s">
        <v>70</v>
      </c>
      <c r="B1" s="9" t="s">
        <v>71</v>
      </c>
      <c r="C1" s="9" t="s">
        <v>72</v>
      </c>
      <c r="D1" s="9" t="s">
        <v>73</v>
      </c>
      <c r="E1" s="9" t="s">
        <v>74</v>
      </c>
      <c r="F1" s="9" t="s">
        <v>75</v>
      </c>
      <c r="G1" s="9" t="s">
        <v>76</v>
      </c>
      <c r="H1" s="9" t="s">
        <v>77</v>
      </c>
      <c r="I1" s="40"/>
      <c r="J1" s="40"/>
      <c r="K1" s="40"/>
      <c r="L1" s="40"/>
      <c r="M1" s="40"/>
      <c r="N1" s="10" t="s">
        <v>79</v>
      </c>
      <c r="O1" s="10" t="s">
        <v>80</v>
      </c>
      <c r="P1" s="11"/>
      <c r="Q1" s="11"/>
    </row>
    <row r="2" spans="1:17" x14ac:dyDescent="0.25">
      <c r="A2" s="12" t="str">
        <f>[1]PRINCIPAL!AU2</f>
        <v>114MUR00970</v>
      </c>
      <c r="B2" s="12"/>
      <c r="C2" s="12" t="str">
        <f>[1]PRINCIPAL!AI2</f>
        <v>ANDRES</v>
      </c>
      <c r="D2" s="12" t="str">
        <f>[1]PRINCIPAL!AJ2</f>
        <v>ROBLES</v>
      </c>
      <c r="E2" s="12" t="str">
        <f>[1]PRINCIPAL!AK2</f>
        <v>RAMIREZ</v>
      </c>
      <c r="F2" s="12" t="str">
        <f>[1]PRINCIPAL!BN2</f>
        <v>CONCEPCION Y MARIA</v>
      </c>
      <c r="G2" s="12">
        <f>[1]PRINCIPAL!BJ2</f>
        <v>11813</v>
      </c>
      <c r="H2" s="12" t="str">
        <f>[1]PRINCIPAL!BO2</f>
        <v>ÁGUILAS</v>
      </c>
      <c r="I2" s="24"/>
      <c r="J2" s="24"/>
      <c r="K2" s="24"/>
      <c r="L2" s="24"/>
      <c r="M2" s="24"/>
      <c r="N2" s="13">
        <v>44230</v>
      </c>
      <c r="O2" s="12">
        <v>142</v>
      </c>
      <c r="P2" s="14"/>
      <c r="Q2" s="15"/>
    </row>
    <row r="3" spans="1:17" x14ac:dyDescent="0.25">
      <c r="A3" s="12" t="str">
        <f>[1]PRINCIPAL!AU3</f>
        <v>114MUR00971</v>
      </c>
      <c r="B3" s="12"/>
      <c r="C3" s="12" t="str">
        <f>[1]PRINCIPAL!AI3</f>
        <v>BARTOLOMÉ</v>
      </c>
      <c r="D3" s="12" t="str">
        <f>[1]PRINCIPAL!AJ3</f>
        <v>GOMEZ</v>
      </c>
      <c r="E3" s="12" t="str">
        <f>[1]PRINCIPAL!AK3</f>
        <v>PIÑERO</v>
      </c>
      <c r="F3" s="12" t="str">
        <f>[1]PRINCIPAL!BN3</f>
        <v>CONCEPCION Y MARIA</v>
      </c>
      <c r="G3" s="12">
        <f>[1]PRINCIPAL!BJ3</f>
        <v>11813</v>
      </c>
      <c r="H3" s="12" t="str">
        <f>[1]PRINCIPAL!BO3</f>
        <v>ÁGUILAS</v>
      </c>
      <c r="I3" s="24"/>
      <c r="J3" s="24"/>
      <c r="K3" s="24"/>
      <c r="L3" s="24"/>
      <c r="M3" s="24"/>
      <c r="N3" s="13">
        <v>44230</v>
      </c>
      <c r="O3" s="12">
        <v>142</v>
      </c>
      <c r="P3" s="14"/>
      <c r="Q3" s="16"/>
    </row>
    <row r="4" spans="1:17" x14ac:dyDescent="0.25">
      <c r="A4" s="12" t="str">
        <f>[1]PRINCIPAL!AU4</f>
        <v>114MUR00972</v>
      </c>
      <c r="B4" s="12"/>
      <c r="C4" s="12" t="str">
        <f>[1]PRINCIPAL!AI4</f>
        <v>DIEGO</v>
      </c>
      <c r="D4" s="12" t="str">
        <f>[1]PRINCIPAL!AJ4</f>
        <v>GIL</v>
      </c>
      <c r="E4" s="12" t="str">
        <f>[1]PRINCIPAL!AK4</f>
        <v>ASENSIO</v>
      </c>
      <c r="F4" s="12" t="str">
        <f>[1]PRINCIPAL!BN4</f>
        <v>PEDRO EL CANO</v>
      </c>
      <c r="G4" s="12">
        <f>[1]PRINCIPAL!BJ4</f>
        <v>26723</v>
      </c>
      <c r="H4" s="12" t="str">
        <f>[1]PRINCIPAL!BO4</f>
        <v>ÁGUILAS</v>
      </c>
      <c r="I4" s="24"/>
      <c r="J4" s="24"/>
      <c r="K4" s="24"/>
      <c r="L4" s="24"/>
      <c r="M4" s="24"/>
      <c r="N4" s="13">
        <v>44231</v>
      </c>
      <c r="O4" s="12">
        <v>52</v>
      </c>
      <c r="P4" s="17"/>
      <c r="Q4" s="15"/>
    </row>
    <row r="5" spans="1:17" x14ac:dyDescent="0.25">
      <c r="A5" s="12" t="str">
        <f>[1]PRINCIPAL!AU5</f>
        <v>114MUR00973</v>
      </c>
      <c r="B5" s="12"/>
      <c r="C5" s="12" t="str">
        <f>[1]PRINCIPAL!AI5</f>
        <v>FRANCISCO</v>
      </c>
      <c r="D5" s="12" t="str">
        <f>[1]PRINCIPAL!AJ5</f>
        <v>GÓMEZ</v>
      </c>
      <c r="E5" s="12" t="str">
        <f>[1]PRINCIPAL!AK5</f>
        <v>GARCIA</v>
      </c>
      <c r="F5" s="12" t="str">
        <f>[1]PRINCIPAL!BN5</f>
        <v>JUAN Y CARMEN</v>
      </c>
      <c r="G5" s="12">
        <f>[1]PRINCIPAL!BJ5</f>
        <v>9665</v>
      </c>
      <c r="H5" s="12" t="str">
        <f>[1]PRINCIPAL!BO5</f>
        <v>ÁGUILAS</v>
      </c>
      <c r="I5" s="24"/>
      <c r="J5" s="24"/>
      <c r="K5" s="24"/>
      <c r="L5" s="24"/>
      <c r="M5" s="24"/>
      <c r="N5" s="13">
        <v>44230</v>
      </c>
      <c r="O5" s="12">
        <v>122</v>
      </c>
      <c r="P5" s="18"/>
      <c r="Q5" s="19"/>
    </row>
    <row r="6" spans="1:17" x14ac:dyDescent="0.25">
      <c r="A6" s="12" t="str">
        <f>[1]PRINCIPAL!AU6</f>
        <v>114MUR00974</v>
      </c>
      <c r="B6" s="12"/>
      <c r="C6" s="12" t="str">
        <f>[1]PRINCIPAL!AI6</f>
        <v>FRANCISCO J.</v>
      </c>
      <c r="D6" s="12" t="str">
        <f>[1]PRINCIPAL!AJ6</f>
        <v>LEON</v>
      </c>
      <c r="E6" s="12" t="str">
        <f>[1]PRINCIPAL!AK6</f>
        <v>SANCHEZ</v>
      </c>
      <c r="F6" s="12" t="str">
        <f>[1]PRINCIPAL!BN6</f>
        <v>JUAN Y CARMEN</v>
      </c>
      <c r="G6" s="12">
        <f>[1]PRINCIPAL!BJ6</f>
        <v>9665</v>
      </c>
      <c r="H6" s="12" t="str">
        <f>[1]PRINCIPAL!BO6</f>
        <v>ÁGUILAS</v>
      </c>
      <c r="I6" s="24"/>
      <c r="J6" s="24"/>
      <c r="K6" s="24"/>
      <c r="L6" s="24"/>
      <c r="M6" s="24"/>
      <c r="N6" s="13">
        <v>44230</v>
      </c>
      <c r="O6" s="12">
        <v>122</v>
      </c>
      <c r="P6" s="14"/>
      <c r="Q6" s="16"/>
    </row>
    <row r="7" spans="1:17" x14ac:dyDescent="0.25">
      <c r="A7" s="12" t="str">
        <f>[1]PRINCIPAL!AU8</f>
        <v>114MUR00976</v>
      </c>
      <c r="B7" s="12"/>
      <c r="C7" s="12" t="str">
        <f>[1]PRINCIPAL!AI8</f>
        <v>ISIDORO</v>
      </c>
      <c r="D7" s="12" t="str">
        <f>[1]PRINCIPAL!AJ8</f>
        <v>ROBLES</v>
      </c>
      <c r="E7" s="12" t="str">
        <f>[1]PRINCIPAL!AK8</f>
        <v>PIANELO</v>
      </c>
      <c r="F7" s="12" t="str">
        <f>[1]PRINCIPAL!BN8</f>
        <v>ES SOLLERIC</v>
      </c>
      <c r="G7" s="12">
        <f>[1]PRINCIPAL!BJ8</f>
        <v>21414</v>
      </c>
      <c r="H7" s="12" t="str">
        <f>[1]PRINCIPAL!BO8</f>
        <v>ÁGUILAS</v>
      </c>
      <c r="I7" s="24"/>
      <c r="J7" s="24"/>
      <c r="K7" s="24"/>
      <c r="L7" s="24"/>
      <c r="M7" s="24"/>
      <c r="N7" s="13">
        <v>44230</v>
      </c>
      <c r="O7" s="12">
        <v>63</v>
      </c>
      <c r="P7" s="18"/>
      <c r="Q7" s="19"/>
    </row>
    <row r="8" spans="1:17" x14ac:dyDescent="0.25">
      <c r="A8" s="12" t="str">
        <f>[1]PRINCIPAL!AU9</f>
        <v>114MUR00977</v>
      </c>
      <c r="B8" s="12"/>
      <c r="C8" s="12" t="str">
        <f>[1]PRINCIPAL!AI9</f>
        <v>JOSE ANTONIO</v>
      </c>
      <c r="D8" s="12" t="str">
        <f>[1]PRINCIPAL!AJ9</f>
        <v>ESCARABAJAL</v>
      </c>
      <c r="E8" s="12" t="str">
        <f>[1]PRINCIPAL!AK9</f>
        <v>OROZCO</v>
      </c>
      <c r="F8" s="12" t="str">
        <f>[1]PRINCIPAL!BN9</f>
        <v>ES SOLLERIC</v>
      </c>
      <c r="G8" s="12">
        <f>[1]PRINCIPAL!BJ9</f>
        <v>21414</v>
      </c>
      <c r="H8" s="12" t="str">
        <f>[1]PRINCIPAL!BO9</f>
        <v>ÁGUILAS</v>
      </c>
      <c r="I8" s="24"/>
      <c r="J8" s="24"/>
      <c r="K8" s="24"/>
      <c r="L8" s="24"/>
      <c r="M8" s="24"/>
      <c r="N8" s="13">
        <v>44230</v>
      </c>
      <c r="O8" s="12">
        <v>63</v>
      </c>
      <c r="P8" s="14"/>
      <c r="Q8" s="16"/>
    </row>
    <row r="9" spans="1:17" x14ac:dyDescent="0.25">
      <c r="A9" s="12" t="str">
        <f>[1]PRINCIPAL!AU10</f>
        <v>114MUR00978</v>
      </c>
      <c r="B9" s="12"/>
      <c r="C9" s="12" t="str">
        <f>[1]PRINCIPAL!AI10</f>
        <v>JESUS</v>
      </c>
      <c r="D9" s="12" t="str">
        <f>[1]PRINCIPAL!AJ10</f>
        <v>ALCARAZ</v>
      </c>
      <c r="E9" s="12" t="str">
        <f>[1]PRINCIPAL!AK10</f>
        <v>OROZCO</v>
      </c>
      <c r="F9" s="12" t="str">
        <f>[1]PRINCIPAL!BN10</f>
        <v>HERMANOS ROBLES</v>
      </c>
      <c r="G9" s="12">
        <f>[1]PRINCIPAL!BJ10</f>
        <v>25012</v>
      </c>
      <c r="H9" s="12" t="str">
        <f>[1]PRINCIPAL!BO10</f>
        <v>ÁGUILAS</v>
      </c>
      <c r="I9" s="24"/>
      <c r="J9" s="24"/>
      <c r="K9" s="24"/>
      <c r="L9" s="24"/>
      <c r="M9" s="24"/>
      <c r="N9" s="13">
        <v>44230</v>
      </c>
      <c r="O9" s="12">
        <v>66</v>
      </c>
      <c r="P9" s="18"/>
      <c r="Q9" s="19"/>
    </row>
    <row r="10" spans="1:17" x14ac:dyDescent="0.25">
      <c r="A10" s="12" t="str">
        <f>[1]PRINCIPAL!AU11</f>
        <v>114MUR00979</v>
      </c>
      <c r="B10" s="12"/>
      <c r="C10" s="12" t="str">
        <f>[1]PRINCIPAL!AI11</f>
        <v>JUAN</v>
      </c>
      <c r="D10" s="12" t="str">
        <f>[1]PRINCIPAL!AJ11</f>
        <v>GOMEZ</v>
      </c>
      <c r="E10" s="12" t="str">
        <f>[1]PRINCIPAL!AK11</f>
        <v>GARCIA</v>
      </c>
      <c r="F10" s="12" t="str">
        <f>[1]PRINCIPAL!BN11</f>
        <v>JUAN Y CARMEN</v>
      </c>
      <c r="G10" s="12">
        <f>[1]PRINCIPAL!BJ11</f>
        <v>9665</v>
      </c>
      <c r="H10" s="12" t="str">
        <f>[1]PRINCIPAL!BO11</f>
        <v>ÁGUILAS</v>
      </c>
      <c r="I10" s="24"/>
      <c r="J10" s="24"/>
      <c r="K10" s="24"/>
      <c r="L10" s="24"/>
      <c r="M10" s="24"/>
      <c r="N10" s="13">
        <v>44230</v>
      </c>
      <c r="O10" s="12">
        <v>122</v>
      </c>
    </row>
    <row r="11" spans="1:17" x14ac:dyDescent="0.25">
      <c r="A11" s="12" t="str">
        <f>[1]PRINCIPAL!AU12</f>
        <v>114MUR00980</v>
      </c>
      <c r="B11" s="12"/>
      <c r="C11" s="12" t="str">
        <f>[1]PRINCIPAL!AI12</f>
        <v>JESUS</v>
      </c>
      <c r="D11" s="12" t="str">
        <f>[1]PRINCIPAL!AJ12</f>
        <v>GOMEZ</v>
      </c>
      <c r="E11" s="12" t="str">
        <f>[1]PRINCIPAL!AK12</f>
        <v>LEON</v>
      </c>
      <c r="F11" s="12" t="str">
        <f>[1]PRINCIPAL!BN12</f>
        <v>NUEVO JOSE JOSEFA</v>
      </c>
      <c r="G11" s="12">
        <f>[1]PRINCIPAL!BJ12</f>
        <v>27302</v>
      </c>
      <c r="H11" s="12" t="str">
        <f>[1]PRINCIPAL!BO12</f>
        <v>ÁGUILAS</v>
      </c>
      <c r="I11" s="24"/>
      <c r="J11" s="24"/>
      <c r="K11" s="24"/>
      <c r="L11" s="24"/>
      <c r="M11" s="24"/>
      <c r="N11" s="13">
        <v>44231</v>
      </c>
      <c r="O11" s="12">
        <v>69</v>
      </c>
    </row>
    <row r="12" spans="1:17" x14ac:dyDescent="0.25">
      <c r="A12" s="12" t="str">
        <f>[1]PRINCIPAL!AU13</f>
        <v>114MUR00981</v>
      </c>
      <c r="B12" s="12"/>
      <c r="C12" s="12" t="str">
        <f>[1]PRINCIPAL!AI13</f>
        <v>JOSE</v>
      </c>
      <c r="D12" s="12" t="str">
        <f>[1]PRINCIPAL!AJ13</f>
        <v>GOMEZ</v>
      </c>
      <c r="E12" s="12" t="str">
        <f>[1]PRINCIPAL!AK13</f>
        <v>LEON</v>
      </c>
      <c r="F12" s="12" t="str">
        <f>[1]PRINCIPAL!BN13</f>
        <v>NUEVO JOSE JOSEFA</v>
      </c>
      <c r="G12" s="12">
        <f>[1]PRINCIPAL!BJ13</f>
        <v>27302</v>
      </c>
      <c r="H12" s="12" t="str">
        <f>[1]PRINCIPAL!BO13</f>
        <v>ÁGUILAS</v>
      </c>
      <c r="I12" s="24"/>
      <c r="J12" s="24"/>
      <c r="K12" s="24"/>
      <c r="L12" s="24"/>
      <c r="M12" s="24"/>
      <c r="N12" s="13">
        <v>44231</v>
      </c>
      <c r="O12" s="12">
        <v>69</v>
      </c>
    </row>
    <row r="13" spans="1:17" x14ac:dyDescent="0.25">
      <c r="A13" s="12" t="str">
        <f>[1]PRINCIPAL!AU14</f>
        <v>114MUR00982</v>
      </c>
      <c r="B13" s="12"/>
      <c r="C13" s="12" t="str">
        <f>[1]PRINCIPAL!AI14</f>
        <v>JUAN</v>
      </c>
      <c r="D13" s="12" t="str">
        <f>[1]PRINCIPAL!AJ14</f>
        <v>HERNANDEZ</v>
      </c>
      <c r="E13" s="12" t="str">
        <f>[1]PRINCIPAL!AK14</f>
        <v>GOMEZ</v>
      </c>
      <c r="F13" s="12" t="str">
        <f>[1]PRINCIPAL!BN14</f>
        <v>L'KORAL</v>
      </c>
      <c r="G13" s="12">
        <f>[1]PRINCIPAL!BJ14</f>
        <v>24011</v>
      </c>
      <c r="H13" s="12" t="str">
        <f>[1]PRINCIPAL!BO14</f>
        <v>ÁGUILAS</v>
      </c>
      <c r="I13" s="24"/>
      <c r="J13" s="24"/>
      <c r="K13" s="24"/>
      <c r="L13" s="24"/>
      <c r="M13" s="24"/>
      <c r="N13" s="13">
        <v>44230</v>
      </c>
      <c r="O13" s="12">
        <v>89</v>
      </c>
    </row>
    <row r="14" spans="1:17" x14ac:dyDescent="0.25">
      <c r="A14" s="12" t="str">
        <f>[1]PRINCIPAL!AU15</f>
        <v>114MUR00983</v>
      </c>
      <c r="B14" s="12"/>
      <c r="C14" s="12" t="str">
        <f>[1]PRINCIPAL!AI15</f>
        <v>JOSÉ MARÍA</v>
      </c>
      <c r="D14" s="12" t="str">
        <f>[1]PRINCIPAL!AJ15</f>
        <v>SOLER</v>
      </c>
      <c r="E14" s="12" t="str">
        <f>[1]PRINCIPAL!AK15</f>
        <v>GRIS</v>
      </c>
      <c r="F14" s="12" t="str">
        <f>[1]PRINCIPAL!BN15</f>
        <v>SOLER BORJA</v>
      </c>
      <c r="G14" s="12">
        <f>[1]PRINCIPAL!BJ15</f>
        <v>22853</v>
      </c>
      <c r="H14" s="12" t="str">
        <f>[1]PRINCIPAL!BO15</f>
        <v>ÁGUILAS</v>
      </c>
      <c r="I14" s="24"/>
      <c r="J14" s="24"/>
      <c r="K14" s="24"/>
      <c r="L14" s="24"/>
      <c r="M14" s="24"/>
      <c r="N14" s="13">
        <v>44231</v>
      </c>
      <c r="O14" s="12">
        <v>67</v>
      </c>
    </row>
    <row r="15" spans="1:17" x14ac:dyDescent="0.25">
      <c r="A15" s="12" t="str">
        <f>[1]PRINCIPAL!AU16</f>
        <v>114MUR00984</v>
      </c>
      <c r="B15" s="12"/>
      <c r="C15" s="12" t="str">
        <f>[1]PRINCIPAL!AI16</f>
        <v>JESUS</v>
      </c>
      <c r="D15" s="12" t="str">
        <f>[1]PRINCIPAL!AJ16</f>
        <v>RODRIGUEZ</v>
      </c>
      <c r="E15" s="12" t="str">
        <f>[1]PRINCIPAL!AK16</f>
        <v>FERNANDEZ</v>
      </c>
      <c r="F15" s="12" t="str">
        <f>[1]PRINCIPAL!BN16</f>
        <v>L'KORAL</v>
      </c>
      <c r="G15" s="12">
        <f>[1]PRINCIPAL!BJ16</f>
        <v>24011</v>
      </c>
      <c r="H15" s="12" t="str">
        <f>[1]PRINCIPAL!BO16</f>
        <v>ÁGUILAS</v>
      </c>
      <c r="I15" s="24"/>
      <c r="J15" s="24"/>
      <c r="K15" s="24"/>
      <c r="L15" s="24"/>
      <c r="M15" s="24"/>
      <c r="N15" s="13">
        <v>44230</v>
      </c>
      <c r="O15" s="12">
        <v>89</v>
      </c>
    </row>
    <row r="16" spans="1:17" x14ac:dyDescent="0.25">
      <c r="A16" s="12" t="str">
        <f>[1]PRINCIPAL!AU19</f>
        <v>114MUR00987</v>
      </c>
      <c r="B16" s="12"/>
      <c r="C16" s="12" t="str">
        <f>[1]PRINCIPAL!AI19</f>
        <v>LORENZO</v>
      </c>
      <c r="D16" s="12" t="str">
        <f>[1]PRINCIPAL!AJ19</f>
        <v>ESCARABAJAL</v>
      </c>
      <c r="E16" s="12" t="str">
        <f>[1]PRINCIPAL!AK19</f>
        <v>OROZCO</v>
      </c>
      <c r="F16" s="12" t="str">
        <f>[1]PRINCIPAL!BN19</f>
        <v>ES SOLLERIC</v>
      </c>
      <c r="G16" s="12">
        <f>[1]PRINCIPAL!BJ19</f>
        <v>21414</v>
      </c>
      <c r="H16" s="12" t="str">
        <f>[1]PRINCIPAL!BO19</f>
        <v>ÁGUILAS</v>
      </c>
      <c r="I16" s="24"/>
      <c r="J16" s="24"/>
      <c r="K16" s="24"/>
      <c r="L16" s="24"/>
      <c r="M16" s="24"/>
      <c r="N16" s="13">
        <v>44230</v>
      </c>
      <c r="O16" s="12">
        <v>63</v>
      </c>
    </row>
    <row r="17" spans="1:15" x14ac:dyDescent="0.25">
      <c r="A17" s="12" t="str">
        <f>[1]PRINCIPAL!AU20</f>
        <v>114MUR00988</v>
      </c>
      <c r="B17" s="12"/>
      <c r="C17" s="12" t="str">
        <f>[1]PRINCIPAL!AI20</f>
        <v>LORENZO</v>
      </c>
      <c r="D17" s="12" t="str">
        <f>[1]PRINCIPAL!AJ20</f>
        <v>ESCARABAJAL</v>
      </c>
      <c r="E17" s="12" t="str">
        <f>[1]PRINCIPAL!AK20</f>
        <v>PEREZ</v>
      </c>
      <c r="F17" s="12" t="str">
        <f>[1]PRINCIPAL!BN20</f>
        <v>PEDRO EL CANO</v>
      </c>
      <c r="G17" s="12">
        <f>[1]PRINCIPAL!BJ20</f>
        <v>26723</v>
      </c>
      <c r="H17" s="12" t="str">
        <f>[1]PRINCIPAL!BO20</f>
        <v>ÁGUILAS</v>
      </c>
      <c r="I17" s="24"/>
      <c r="J17" s="24"/>
      <c r="K17" s="24"/>
      <c r="L17" s="24"/>
      <c r="M17" s="24"/>
      <c r="N17" s="13">
        <v>44231</v>
      </c>
      <c r="O17" s="12">
        <v>52</v>
      </c>
    </row>
    <row r="18" spans="1:15" x14ac:dyDescent="0.25">
      <c r="A18" s="12" t="str">
        <f>[1]PRINCIPAL!AU21</f>
        <v>114MUR00989</v>
      </c>
      <c r="B18" s="12"/>
      <c r="C18" s="12" t="str">
        <f>[1]PRINCIPAL!AI21</f>
        <v>PEDRO</v>
      </c>
      <c r="D18" s="12" t="str">
        <f>[1]PRINCIPAL!AJ21</f>
        <v>ROBLES</v>
      </c>
      <c r="E18" s="12" t="str">
        <f>[1]PRINCIPAL!AK21</f>
        <v>MIRAS</v>
      </c>
      <c r="F18" s="12" t="str">
        <f>[1]PRINCIPAL!BN21</f>
        <v>PEDRO EL CANO</v>
      </c>
      <c r="G18" s="12">
        <f>[1]PRINCIPAL!BJ21</f>
        <v>26723</v>
      </c>
      <c r="H18" s="12" t="str">
        <f>[1]PRINCIPAL!BO21</f>
        <v>ÁGUILAS</v>
      </c>
      <c r="I18" s="24"/>
      <c r="J18" s="24"/>
      <c r="K18" s="24"/>
      <c r="L18" s="24"/>
      <c r="M18" s="24"/>
      <c r="N18" s="13">
        <v>44231</v>
      </c>
      <c r="O18" s="12">
        <v>52</v>
      </c>
    </row>
    <row r="19" spans="1:15" x14ac:dyDescent="0.25">
      <c r="A19" s="12" t="str">
        <f>[1]PRINCIPAL!AU22</f>
        <v>114MUR00990</v>
      </c>
      <c r="B19" s="12"/>
      <c r="C19" s="12" t="str">
        <f>[1]PRINCIPAL!AI22</f>
        <v>PEDRO</v>
      </c>
      <c r="D19" s="12" t="str">
        <f>[1]PRINCIPAL!AJ22</f>
        <v>ROBLES</v>
      </c>
      <c r="E19" s="12" t="str">
        <f>[1]PRINCIPAL!AK22</f>
        <v>SEGOVIA</v>
      </c>
      <c r="F19" s="12" t="str">
        <f>[1]PRINCIPAL!BN22</f>
        <v>HERMANOS ROBLES</v>
      </c>
      <c r="G19" s="12">
        <f>[1]PRINCIPAL!BJ22</f>
        <v>25012</v>
      </c>
      <c r="H19" s="12" t="str">
        <f>[1]PRINCIPAL!BO22</f>
        <v>ÁGUILAS</v>
      </c>
      <c r="I19" s="24"/>
      <c r="J19" s="24"/>
      <c r="K19" s="24"/>
      <c r="L19" s="24"/>
      <c r="M19" s="24"/>
      <c r="N19" s="13">
        <v>44230</v>
      </c>
      <c r="O19" s="12">
        <v>66</v>
      </c>
    </row>
    <row r="20" spans="1:15" x14ac:dyDescent="0.25">
      <c r="A20" s="12" t="str">
        <f>[1]PRINCIPAL!AU24</f>
        <v>114MUR00992</v>
      </c>
      <c r="B20" s="12"/>
      <c r="C20" s="12" t="str">
        <f>[1]PRINCIPAL!AI24</f>
        <v>RAFAEL</v>
      </c>
      <c r="D20" s="12" t="str">
        <f>[1]PRINCIPAL!AJ24</f>
        <v>GOMEZ</v>
      </c>
      <c r="E20" s="12" t="str">
        <f>[1]PRINCIPAL!AK24</f>
        <v>LEON</v>
      </c>
      <c r="F20" s="12" t="str">
        <f>[1]PRINCIPAL!BN24</f>
        <v>NUEVO JOSE JOSEFA</v>
      </c>
      <c r="G20" s="12">
        <f>[1]PRINCIPAL!BJ24</f>
        <v>27302</v>
      </c>
      <c r="H20" s="12" t="str">
        <f>[1]PRINCIPAL!BO24</f>
        <v>ÁGUILAS</v>
      </c>
      <c r="I20" s="24"/>
      <c r="J20" s="24"/>
      <c r="K20" s="24"/>
      <c r="L20" s="24"/>
      <c r="M20" s="24"/>
      <c r="N20" s="13">
        <v>44231</v>
      </c>
      <c r="O20" s="12">
        <v>69</v>
      </c>
    </row>
    <row r="21" spans="1:15" x14ac:dyDescent="0.25">
      <c r="A21" s="12" t="str">
        <f>[1]PRINCIPAL!AU25</f>
        <v>114MUR00993</v>
      </c>
      <c r="B21" s="12"/>
      <c r="C21" s="12" t="str">
        <f>[1]PRINCIPAL!AI25</f>
        <v>RAÚL</v>
      </c>
      <c r="D21" s="12" t="str">
        <f>[1]PRINCIPAL!AJ25</f>
        <v>JIMÉNEZ</v>
      </c>
      <c r="E21" s="12" t="str">
        <f>[1]PRINCIPAL!AK25</f>
        <v>MOTA</v>
      </c>
      <c r="F21" s="12" t="str">
        <f>[1]PRINCIPAL!BN25</f>
        <v>L'KORAL</v>
      </c>
      <c r="G21" s="12">
        <f>[1]PRINCIPAL!BJ25</f>
        <v>24011</v>
      </c>
      <c r="H21" s="12" t="str">
        <f>[1]PRINCIPAL!BO25</f>
        <v>ÁGUILAS</v>
      </c>
      <c r="I21" s="24"/>
      <c r="J21" s="24"/>
      <c r="K21" s="24"/>
      <c r="L21" s="24"/>
      <c r="M21" s="24"/>
      <c r="N21" s="13">
        <v>44230</v>
      </c>
      <c r="O21" s="12">
        <v>89</v>
      </c>
    </row>
    <row r="22" spans="1:15" x14ac:dyDescent="0.25">
      <c r="A22" s="12" t="str">
        <f>[1]PRINCIPAL!AU26</f>
        <v>114MUR00994</v>
      </c>
      <c r="B22" s="12"/>
      <c r="C22" s="12" t="str">
        <f>[1]PRINCIPAL!AI26</f>
        <v>RAFAEL</v>
      </c>
      <c r="D22" s="12" t="str">
        <f>[1]PRINCIPAL!AJ26</f>
        <v>ORTIZ</v>
      </c>
      <c r="E22" s="12" t="str">
        <f>[1]PRINCIPAL!AK26</f>
        <v>ADAN</v>
      </c>
      <c r="F22" s="12" t="str">
        <f>[1]PRINCIPAL!BN26</f>
        <v>SOLER BORJA</v>
      </c>
      <c r="G22" s="12">
        <f>[1]PRINCIPAL!BJ26</f>
        <v>22853</v>
      </c>
      <c r="H22" s="12" t="str">
        <f>[1]PRINCIPAL!BO26</f>
        <v>ÁGUILAS</v>
      </c>
      <c r="I22" s="24"/>
      <c r="J22" s="24"/>
      <c r="K22" s="24"/>
      <c r="L22" s="24"/>
      <c r="M22" s="24"/>
      <c r="N22" s="13">
        <v>44231</v>
      </c>
      <c r="O22" s="12">
        <v>67</v>
      </c>
    </row>
    <row r="23" spans="1:15" x14ac:dyDescent="0.25">
      <c r="A23" s="12" t="str">
        <f>[1]PRINCIPAL!AU27</f>
        <v>114MUR00995</v>
      </c>
      <c r="B23" s="12"/>
      <c r="C23" s="12" t="str">
        <f>[1]PRINCIPAL!AI27</f>
        <v>SANTOS</v>
      </c>
      <c r="D23" s="12" t="str">
        <f>[1]PRINCIPAL!AJ27</f>
        <v>SOLER</v>
      </c>
      <c r="E23" s="12" t="str">
        <f>[1]PRINCIPAL!AK27</f>
        <v>BORJA</v>
      </c>
      <c r="F23" s="12" t="str">
        <f>[1]PRINCIPAL!BN27</f>
        <v>SOLER BORJA</v>
      </c>
      <c r="G23" s="12">
        <f>[1]PRINCIPAL!BJ27</f>
        <v>22853</v>
      </c>
      <c r="H23" s="12" t="str">
        <f>[1]PRINCIPAL!BO27</f>
        <v>ÁGUILAS</v>
      </c>
      <c r="I23" s="24"/>
      <c r="J23" s="24"/>
      <c r="K23" s="24"/>
      <c r="L23" s="24"/>
      <c r="M23" s="24"/>
      <c r="N23" s="13">
        <v>44231</v>
      </c>
      <c r="O23" s="12">
        <v>67</v>
      </c>
    </row>
    <row r="24" spans="1:15" x14ac:dyDescent="0.25">
      <c r="A24" s="12" t="str">
        <f>[1]PRINCIPAL!AU28</f>
        <v>114MUR00996</v>
      </c>
      <c r="B24" s="12"/>
      <c r="C24" s="12" t="str">
        <f>[1]PRINCIPAL!AI28</f>
        <v>TOMÁS</v>
      </c>
      <c r="D24" s="12" t="str">
        <f>[1]PRINCIPAL!AJ28</f>
        <v>NAVARRO</v>
      </c>
      <c r="E24" s="12" t="str">
        <f>[1]PRINCIPAL!AK28</f>
        <v>GARCÍA</v>
      </c>
      <c r="F24" s="12" t="str">
        <f>[1]PRINCIPAL!BN28</f>
        <v>HERMANOS ROBLES</v>
      </c>
      <c r="G24" s="12">
        <f>[1]PRINCIPAL!BJ28</f>
        <v>25012</v>
      </c>
      <c r="H24" s="12" t="str">
        <f>[1]PRINCIPAL!BO28</f>
        <v>ÁGUILAS</v>
      </c>
      <c r="I24" s="24"/>
      <c r="J24" s="24"/>
      <c r="K24" s="24"/>
      <c r="L24" s="24"/>
      <c r="M24" s="24"/>
      <c r="N24" s="13">
        <v>44230</v>
      </c>
      <c r="O24" s="12">
        <v>66</v>
      </c>
    </row>
    <row r="25" spans="1:15" x14ac:dyDescent="0.25">
      <c r="A25" s="12" t="str">
        <f>[1]PRINCIPAL!AU29</f>
        <v>114MUR00997</v>
      </c>
      <c r="B25" s="12"/>
      <c r="C25" s="12" t="str">
        <f>[1]PRINCIPAL!AI29</f>
        <v>PEDRO MIGUEL</v>
      </c>
      <c r="D25" s="12" t="str">
        <f>[1]PRINCIPAL!AJ29</f>
        <v>ACOSTA</v>
      </c>
      <c r="E25" s="12" t="str">
        <f>[1]PRINCIPAL!AK29</f>
        <v>HERNANDEZ</v>
      </c>
      <c r="F25" s="12" t="str">
        <f>[1]PRINCIPAL!BN29</f>
        <v>GERMAR</v>
      </c>
      <c r="G25" s="12">
        <f>[1]PRINCIPAL!BJ29</f>
        <v>24503</v>
      </c>
      <c r="H25" s="12" t="str">
        <f>[1]PRINCIPAL!BO29</f>
        <v>CARTAGENA</v>
      </c>
      <c r="I25" s="24"/>
      <c r="J25" s="24"/>
      <c r="K25" s="24"/>
      <c r="L25" s="24"/>
      <c r="M25" s="24"/>
      <c r="N25" s="13">
        <v>44253</v>
      </c>
      <c r="O25" s="12">
        <v>3450</v>
      </c>
    </row>
    <row r="26" spans="1:15" x14ac:dyDescent="0.25">
      <c r="A26" s="12" t="str">
        <f>[1]PRINCIPAL!AU30</f>
        <v>114MUR00998</v>
      </c>
      <c r="B26" s="12"/>
      <c r="C26" s="12" t="str">
        <f>[1]PRINCIPAL!AI30</f>
        <v>FERNANDO</v>
      </c>
      <c r="D26" s="12" t="str">
        <f>[1]PRINCIPAL!AJ30</f>
        <v>VELA</v>
      </c>
      <c r="E26" s="12" t="str">
        <f>[1]PRINCIPAL!AK30</f>
        <v>HERNANDEZ</v>
      </c>
      <c r="F26" s="12" t="str">
        <f>[1]PRINCIPAL!BN30</f>
        <v>GERMAR</v>
      </c>
      <c r="G26" s="12">
        <f>[1]PRINCIPAL!BJ30</f>
        <v>24503</v>
      </c>
      <c r="H26" s="12" t="str">
        <f>[1]PRINCIPAL!BO30</f>
        <v>CARTAGENA</v>
      </c>
      <c r="I26" s="24"/>
      <c r="J26" s="24"/>
      <c r="K26" s="24"/>
      <c r="L26" s="24"/>
      <c r="M26" s="24"/>
      <c r="N26" s="13">
        <v>44253</v>
      </c>
      <c r="O26" s="12">
        <v>3450</v>
      </c>
    </row>
    <row r="27" spans="1:15" x14ac:dyDescent="0.25">
      <c r="A27" s="12" t="str">
        <f>[1]PRINCIPAL!AU31</f>
        <v>114MUR00999</v>
      </c>
      <c r="B27" s="12"/>
      <c r="C27" s="12" t="str">
        <f>[1]PRINCIPAL!AI31</f>
        <v>LAMINE</v>
      </c>
      <c r="D27" s="12" t="str">
        <f>[1]PRINCIPAL!AJ31</f>
        <v>SALL</v>
      </c>
      <c r="E27" s="12"/>
      <c r="F27" s="12" t="str">
        <f>[1]PRINCIPAL!BN31</f>
        <v>GERMAR</v>
      </c>
      <c r="G27" s="12">
        <f>[1]PRINCIPAL!BJ31</f>
        <v>24503</v>
      </c>
      <c r="H27" s="12" t="str">
        <f>[1]PRINCIPAL!BO31</f>
        <v>CARTAGENA</v>
      </c>
      <c r="I27" s="24"/>
      <c r="J27" s="24"/>
      <c r="K27" s="24"/>
      <c r="L27" s="24"/>
      <c r="M27" s="24"/>
      <c r="N27" s="13">
        <v>44253</v>
      </c>
      <c r="O27" s="12">
        <v>3450</v>
      </c>
    </row>
    <row r="28" spans="1:15" x14ac:dyDescent="0.25">
      <c r="A28" s="12" t="str">
        <f>[1]PRINCIPAL!AU32</f>
        <v>114MUR01000</v>
      </c>
      <c r="B28" s="12"/>
      <c r="C28" s="12" t="str">
        <f>[1]PRINCIPAL!AI32</f>
        <v xml:space="preserve">ANTONIO  </v>
      </c>
      <c r="D28" s="12" t="str">
        <f>[1]PRINCIPAL!AJ32</f>
        <v>HERNÁNDEZ</v>
      </c>
      <c r="E28" s="12" t="str">
        <f>[1]PRINCIPAL!AK32</f>
        <v>PASTOR</v>
      </c>
      <c r="F28" s="12" t="str">
        <f>[1]PRINCIPAL!BN32</f>
        <v>GERMAR</v>
      </c>
      <c r="G28" s="12">
        <f>[1]PRINCIPAL!BJ32</f>
        <v>24503</v>
      </c>
      <c r="H28" s="12" t="str">
        <f>[1]PRINCIPAL!BO32</f>
        <v>CARTAGENA</v>
      </c>
      <c r="I28" s="24"/>
      <c r="J28" s="24"/>
      <c r="K28" s="24"/>
      <c r="L28" s="24"/>
      <c r="M28" s="24"/>
      <c r="N28" s="13">
        <v>44253</v>
      </c>
      <c r="O28" s="12">
        <v>3450</v>
      </c>
    </row>
    <row r="29" spans="1:15" x14ac:dyDescent="0.25">
      <c r="A29" s="12" t="str">
        <f>[1]PRINCIPAL!AU34</f>
        <v>114MUR01002</v>
      </c>
      <c r="B29" s="12"/>
      <c r="C29" s="12" t="str">
        <f>[1]PRINCIPAL!AI34</f>
        <v>ANTONIO</v>
      </c>
      <c r="D29" s="12" t="str">
        <f>[1]PRINCIPAL!AJ34</f>
        <v>HERNANDEZ</v>
      </c>
      <c r="E29" s="12" t="str">
        <f>[1]PRINCIPAL!AK34</f>
        <v>AGUADO</v>
      </c>
      <c r="F29" s="12" t="str">
        <f>[1]PRINCIPAL!BN34</f>
        <v>HERNANDEZ AGUADO</v>
      </c>
      <c r="G29" s="12">
        <f>[1]PRINCIPAL!BJ34</f>
        <v>25328</v>
      </c>
      <c r="H29" s="12" t="str">
        <f>[1]PRINCIPAL!BO34</f>
        <v>CARTAGENA</v>
      </c>
      <c r="I29" s="24"/>
      <c r="J29" s="24"/>
      <c r="K29" s="24"/>
      <c r="L29" s="24"/>
      <c r="M29" s="24"/>
      <c r="N29" s="13">
        <v>44253</v>
      </c>
      <c r="O29" s="12">
        <v>2900</v>
      </c>
    </row>
    <row r="30" spans="1:15" x14ac:dyDescent="0.25">
      <c r="A30" s="12" t="str">
        <f>[1]PRINCIPAL!AU35</f>
        <v>114MUR01003</v>
      </c>
      <c r="B30" s="12"/>
      <c r="C30" s="12" t="str">
        <f>[1]PRINCIPAL!AI35</f>
        <v>SALVADOR</v>
      </c>
      <c r="D30" s="12" t="str">
        <f>[1]PRINCIPAL!AJ35</f>
        <v>HERNANDEZ</v>
      </c>
      <c r="E30" s="12" t="str">
        <f>[1]PRINCIPAL!AK35</f>
        <v>AGUADO</v>
      </c>
      <c r="F30" s="12" t="str">
        <f>[1]PRINCIPAL!BN35</f>
        <v>HERNANDEZ AGUADO</v>
      </c>
      <c r="G30" s="12">
        <f>[1]PRINCIPAL!BJ35</f>
        <v>25328</v>
      </c>
      <c r="H30" s="12" t="str">
        <f>[1]PRINCIPAL!BO35</f>
        <v>CARTAGENA</v>
      </c>
      <c r="I30" s="24"/>
      <c r="J30" s="24"/>
      <c r="K30" s="24"/>
      <c r="L30" s="24"/>
      <c r="M30" s="24"/>
      <c r="N30" s="13">
        <v>44253</v>
      </c>
      <c r="O30" s="12">
        <v>2900</v>
      </c>
    </row>
    <row r="31" spans="1:15" x14ac:dyDescent="0.25">
      <c r="A31" s="12" t="str">
        <f>[1]PRINCIPAL!AU36</f>
        <v>114MUR01004</v>
      </c>
      <c r="B31" s="12"/>
      <c r="C31" s="12" t="str">
        <f>[1]PRINCIPAL!AI36</f>
        <v>SANTOS</v>
      </c>
      <c r="D31" s="12" t="str">
        <f>[1]PRINCIPAL!AJ36</f>
        <v>ACOSTA</v>
      </c>
      <c r="E31" s="12" t="str">
        <f>[1]PRINCIPAL!AK36</f>
        <v>TOBAL</v>
      </c>
      <c r="F31" s="12" t="str">
        <f>[1]PRINCIPAL!BN36</f>
        <v>ISABEL MARTINEZ</v>
      </c>
      <c r="G31" s="12">
        <f>[1]PRINCIPAL!BJ36</f>
        <v>25781</v>
      </c>
      <c r="H31" s="12" t="str">
        <f>[1]PRINCIPAL!BO36</f>
        <v>CARTAGENA</v>
      </c>
      <c r="I31" s="24"/>
      <c r="J31" s="24"/>
      <c r="K31" s="24"/>
      <c r="L31" s="24"/>
      <c r="M31" s="24"/>
      <c r="N31" s="13">
        <v>44253</v>
      </c>
      <c r="O31" s="12">
        <v>3300</v>
      </c>
    </row>
    <row r="32" spans="1:15" x14ac:dyDescent="0.25">
      <c r="A32" s="12" t="str">
        <f>[1]PRINCIPAL!AU38</f>
        <v>114MUR01006</v>
      </c>
      <c r="B32" s="12"/>
      <c r="C32" s="12" t="str">
        <f>[1]PRINCIPAL!AI38</f>
        <v>KWANE</v>
      </c>
      <c r="D32" s="12" t="str">
        <f>[1]PRINCIPAL!AJ38</f>
        <v>SOWAH</v>
      </c>
      <c r="E32" s="12"/>
      <c r="F32" s="12" t="str">
        <f>[1]PRINCIPAL!BN38</f>
        <v>ISABEL MARTINEZ</v>
      </c>
      <c r="G32" s="12">
        <f>[1]PRINCIPAL!BJ38</f>
        <v>25781</v>
      </c>
      <c r="H32" s="12" t="str">
        <f>[1]PRINCIPAL!BO38</f>
        <v>CARTAGENA</v>
      </c>
      <c r="I32" s="24"/>
      <c r="J32" s="24"/>
      <c r="K32" s="24"/>
      <c r="L32" s="24"/>
      <c r="M32" s="24"/>
      <c r="N32" s="13">
        <v>44253</v>
      </c>
      <c r="O32" s="12">
        <v>3300</v>
      </c>
    </row>
    <row r="33" spans="1:15" x14ac:dyDescent="0.25">
      <c r="A33" s="12" t="str">
        <f>[1]PRINCIPAL!AU39</f>
        <v>114MUR01007</v>
      </c>
      <c r="B33" s="12"/>
      <c r="C33" s="12" t="str">
        <f>[1]PRINCIPAL!AI39</f>
        <v>MANUEL B.</v>
      </c>
      <c r="D33" s="12" t="str">
        <f>[1]PRINCIPAL!AJ39</f>
        <v>MARTINEZ</v>
      </c>
      <c r="E33" s="12" t="str">
        <f>[1]PRINCIPAL!AK39</f>
        <v>GARCIA</v>
      </c>
      <c r="F33" s="12" t="str">
        <f>[1]PRINCIPAL!BN39</f>
        <v>ISABEL MARTINEZ</v>
      </c>
      <c r="G33" s="12">
        <f>[1]PRINCIPAL!BJ39</f>
        <v>25781</v>
      </c>
      <c r="H33" s="12" t="str">
        <f>[1]PRINCIPAL!BO39</f>
        <v>CARTAGENA</v>
      </c>
      <c r="I33" s="24"/>
      <c r="J33" s="24"/>
      <c r="K33" s="24"/>
      <c r="L33" s="24"/>
      <c r="M33" s="24"/>
      <c r="N33" s="13">
        <v>44253</v>
      </c>
      <c r="O33" s="12">
        <v>3300</v>
      </c>
    </row>
    <row r="34" spans="1:15" x14ac:dyDescent="0.25">
      <c r="A34" s="12" t="str">
        <f>[1]PRINCIPAL!AU40</f>
        <v>114MUR01008</v>
      </c>
      <c r="B34" s="12"/>
      <c r="C34" s="12" t="str">
        <f>[1]PRINCIPAL!AI40</f>
        <v>JOSE MARIA</v>
      </c>
      <c r="D34" s="12" t="str">
        <f>[1]PRINCIPAL!AJ40</f>
        <v>SANCHEZ</v>
      </c>
      <c r="E34" s="12" t="str">
        <f>[1]PRINCIPAL!AK40</f>
        <v>PAREDES</v>
      </c>
      <c r="F34" s="12" t="str">
        <f>[1]PRINCIPAL!BN40</f>
        <v>ISABEL MARTINEZ</v>
      </c>
      <c r="G34" s="12">
        <f>[1]PRINCIPAL!BJ40</f>
        <v>25781</v>
      </c>
      <c r="H34" s="12" t="str">
        <f>[1]PRINCIPAL!BO40</f>
        <v>CARTAGENA</v>
      </c>
      <c r="I34" s="24"/>
      <c r="J34" s="24"/>
      <c r="K34" s="24"/>
      <c r="L34" s="24"/>
      <c r="M34" s="24"/>
      <c r="N34" s="13">
        <v>44253</v>
      </c>
      <c r="O34" s="12">
        <v>3300</v>
      </c>
    </row>
    <row r="35" spans="1:15" x14ac:dyDescent="0.25">
      <c r="A35" s="12" t="str">
        <f>[1]PRINCIPAL!AU41</f>
        <v>114MUR01009</v>
      </c>
      <c r="B35" s="12"/>
      <c r="C35" s="12" t="str">
        <f>[1]PRINCIPAL!AI41</f>
        <v>ANTONIO</v>
      </c>
      <c r="D35" s="12" t="str">
        <f>[1]PRINCIPAL!AJ41</f>
        <v>SEGURA</v>
      </c>
      <c r="E35" s="12" t="str">
        <f>[1]PRINCIPAL!AK41</f>
        <v>SIMON</v>
      </c>
      <c r="F35" s="12" t="str">
        <f>[1]PRINCIPAL!BN41</f>
        <v>NUEVO MENESTEO</v>
      </c>
      <c r="G35" s="12">
        <f>[1]PRINCIPAL!BJ41</f>
        <v>25739</v>
      </c>
      <c r="H35" s="12" t="str">
        <f>[1]PRINCIPAL!BO41</f>
        <v>CARTAGENA</v>
      </c>
      <c r="I35" s="24"/>
      <c r="J35" s="24"/>
      <c r="K35" s="24"/>
      <c r="L35" s="24"/>
      <c r="M35" s="24"/>
      <c r="N35" s="13">
        <v>44253</v>
      </c>
      <c r="O35" s="12">
        <v>3100</v>
      </c>
    </row>
    <row r="36" spans="1:15" x14ac:dyDescent="0.25">
      <c r="A36" s="12" t="str">
        <f>[1]PRINCIPAL!AU42</f>
        <v>114MUR01010</v>
      </c>
      <c r="B36" s="12"/>
      <c r="C36" s="12" t="str">
        <f>[1]PRINCIPAL!AI42</f>
        <v>MOUSIFA</v>
      </c>
      <c r="D36" s="12" t="str">
        <f>[1]PRINCIPAL!AJ42</f>
        <v>MUSTAPHA</v>
      </c>
      <c r="E36" s="12"/>
      <c r="F36" s="12" t="str">
        <f>[1]PRINCIPAL!BN42</f>
        <v>NUEVO MENESTEO</v>
      </c>
      <c r="G36" s="12">
        <f>[1]PRINCIPAL!BJ42</f>
        <v>25739</v>
      </c>
      <c r="H36" s="12" t="str">
        <f>[1]PRINCIPAL!BO42</f>
        <v>CARTAGENA</v>
      </c>
      <c r="I36" s="24"/>
      <c r="J36" s="24"/>
      <c r="K36" s="24"/>
      <c r="L36" s="24"/>
      <c r="M36" s="24"/>
      <c r="N36" s="13">
        <v>44253</v>
      </c>
      <c r="O36" s="12">
        <v>3100</v>
      </c>
    </row>
    <row r="37" spans="1:15" x14ac:dyDescent="0.25">
      <c r="A37" s="12" t="str">
        <f>[1]PRINCIPAL!AU44</f>
        <v>114MUR01012</v>
      </c>
      <c r="B37" s="12"/>
      <c r="C37" s="12" t="str">
        <f>[1]PRINCIPAL!AI44</f>
        <v>FRANCISCO JOSE</v>
      </c>
      <c r="D37" s="12" t="str">
        <f>[1]PRINCIPAL!AJ44</f>
        <v>MARTIN</v>
      </c>
      <c r="E37" s="12" t="str">
        <f>[1]PRINCIPAL!AK44</f>
        <v>ALONSO</v>
      </c>
      <c r="F37" s="12" t="str">
        <f>[1]PRINCIPAL!BN44</f>
        <v>PEPA ALONSO</v>
      </c>
      <c r="G37" s="12">
        <f>[1]PRINCIPAL!BJ44</f>
        <v>24086</v>
      </c>
      <c r="H37" s="12" t="str">
        <f>[1]PRINCIPAL!BO44</f>
        <v>CARTAGENA</v>
      </c>
      <c r="I37" s="24"/>
      <c r="J37" s="24"/>
      <c r="K37" s="24"/>
      <c r="L37" s="24"/>
      <c r="M37" s="24"/>
      <c r="N37" s="13">
        <v>44253</v>
      </c>
      <c r="O37" s="12">
        <v>3250</v>
      </c>
    </row>
    <row r="38" spans="1:15" x14ac:dyDescent="0.25">
      <c r="A38" s="12" t="str">
        <f>[1]PRINCIPAL!AU45</f>
        <v>114MUR01013</v>
      </c>
      <c r="B38" s="12"/>
      <c r="C38" s="12" t="str">
        <f>[1]PRINCIPAL!AI45</f>
        <v>FRANCISCO JOSE</v>
      </c>
      <c r="D38" s="12" t="str">
        <f>[1]PRINCIPAL!AJ45</f>
        <v>SOTO</v>
      </c>
      <c r="E38" s="12" t="str">
        <f>[1]PRINCIPAL!AK45</f>
        <v>ALONSO</v>
      </c>
      <c r="F38" s="12" t="str">
        <f>[1]PRINCIPAL!BN45</f>
        <v>PEPA ALONSO</v>
      </c>
      <c r="G38" s="12">
        <f>[1]PRINCIPAL!BJ45</f>
        <v>24086</v>
      </c>
      <c r="H38" s="12" t="str">
        <f>[1]PRINCIPAL!BO45</f>
        <v>CARTAGENA</v>
      </c>
      <c r="I38" s="24"/>
      <c r="J38" s="24"/>
      <c r="K38" s="24"/>
      <c r="L38" s="24"/>
      <c r="M38" s="24"/>
      <c r="N38" s="13">
        <v>44253</v>
      </c>
      <c r="O38" s="12">
        <v>3250</v>
      </c>
    </row>
    <row r="39" spans="1:15" x14ac:dyDescent="0.25">
      <c r="A39" s="12" t="str">
        <f>[1]PRINCIPAL!AU46</f>
        <v>114MUR01014</v>
      </c>
      <c r="B39" s="12"/>
      <c r="C39" s="12" t="str">
        <f>[1]PRINCIPAL!AI46</f>
        <v>ISAAC</v>
      </c>
      <c r="D39" s="12" t="str">
        <f>[1]PRINCIPAL!AJ46</f>
        <v>YAMOAH</v>
      </c>
      <c r="E39" s="12"/>
      <c r="F39" s="12" t="str">
        <f>[1]PRINCIPAL!BN46</f>
        <v>PEPA ALONSO</v>
      </c>
      <c r="G39" s="12">
        <f>[1]PRINCIPAL!BJ46</f>
        <v>24086</v>
      </c>
      <c r="H39" s="12" t="str">
        <f>[1]PRINCIPAL!BO46</f>
        <v>CARTAGENA</v>
      </c>
      <c r="I39" s="24"/>
      <c r="J39" s="24"/>
      <c r="K39" s="24"/>
      <c r="L39" s="24"/>
      <c r="M39" s="24"/>
      <c r="N39" s="13">
        <v>44253</v>
      </c>
      <c r="O39" s="12">
        <v>3250</v>
      </c>
    </row>
    <row r="40" spans="1:15" x14ac:dyDescent="0.25">
      <c r="A40" s="12" t="str">
        <f>[1]PRINCIPAL!AU47</f>
        <v>114MUR01015</v>
      </c>
      <c r="B40" s="12"/>
      <c r="C40" s="12" t="str">
        <f>[1]PRINCIPAL!AI47</f>
        <v>MARTIN</v>
      </c>
      <c r="D40" s="12" t="str">
        <f>[1]PRINCIPAL!AJ47</f>
        <v>SOTO</v>
      </c>
      <c r="E40" s="12" t="str">
        <f>[1]PRINCIPAL!AK47</f>
        <v>ALONSO</v>
      </c>
      <c r="F40" s="12" t="str">
        <f>[1]PRINCIPAL!BN47</f>
        <v>PEPA ALONSO</v>
      </c>
      <c r="G40" s="12">
        <f>[1]PRINCIPAL!BJ47</f>
        <v>24086</v>
      </c>
      <c r="H40" s="12" t="str">
        <f>[1]PRINCIPAL!BO47</f>
        <v>CARTAGENA</v>
      </c>
      <c r="I40" s="24"/>
      <c r="J40" s="24"/>
      <c r="K40" s="24"/>
      <c r="L40" s="24"/>
      <c r="M40" s="24"/>
      <c r="N40" s="13">
        <v>44253</v>
      </c>
      <c r="O40" s="12">
        <v>3250</v>
      </c>
    </row>
    <row r="41" spans="1:15" x14ac:dyDescent="0.25">
      <c r="A41" s="12" t="str">
        <f>[1]PRINCIPAL!AU48</f>
        <v>114MUR01016</v>
      </c>
      <c r="B41" s="12"/>
      <c r="C41" s="12" t="str">
        <f>[1]PRINCIPAL!AI48</f>
        <v>OUALID</v>
      </c>
      <c r="D41" s="12" t="str">
        <f>[1]PRINCIPAL!AJ48</f>
        <v>AZAOUI</v>
      </c>
      <c r="E41" s="12"/>
      <c r="F41" s="12" t="str">
        <f>[1]PRINCIPAL!BN48</f>
        <v>PEPA ALONSO</v>
      </c>
      <c r="G41" s="12">
        <f>[1]PRINCIPAL!BJ48</f>
        <v>24086</v>
      </c>
      <c r="H41" s="12" t="str">
        <f>[1]PRINCIPAL!BO48</f>
        <v>CARTAGENA</v>
      </c>
      <c r="I41" s="24"/>
      <c r="J41" s="24"/>
      <c r="K41" s="24"/>
      <c r="L41" s="24"/>
      <c r="M41" s="24"/>
      <c r="N41" s="13">
        <v>44253</v>
      </c>
      <c r="O41" s="12">
        <v>3250</v>
      </c>
    </row>
    <row r="42" spans="1:15" x14ac:dyDescent="0.25">
      <c r="A42" s="12" t="str">
        <f>[1]PRINCIPAL!AU49</f>
        <v>114MUR01017</v>
      </c>
      <c r="B42" s="12"/>
      <c r="C42" s="12" t="str">
        <f>[1]PRINCIPAL!AI49</f>
        <v>PEDRO</v>
      </c>
      <c r="D42" s="12" t="str">
        <f>[1]PRINCIPAL!AJ49</f>
        <v>SOTO</v>
      </c>
      <c r="E42" s="12" t="str">
        <f>[1]PRINCIPAL!AK49</f>
        <v>ALONSO</v>
      </c>
      <c r="F42" s="12" t="str">
        <f>[1]PRINCIPAL!BN49</f>
        <v>PEPA ALONSO</v>
      </c>
      <c r="G42" s="12">
        <f>[1]PRINCIPAL!BJ49</f>
        <v>24086</v>
      </c>
      <c r="H42" s="12" t="str">
        <f>[1]PRINCIPAL!BO49</f>
        <v>CARTAGENA</v>
      </c>
      <c r="I42" s="24"/>
      <c r="J42" s="24"/>
      <c r="K42" s="24"/>
      <c r="L42" s="24"/>
      <c r="M42" s="24"/>
      <c r="N42" s="13">
        <v>44253</v>
      </c>
      <c r="O42" s="12">
        <v>3250</v>
      </c>
    </row>
    <row r="43" spans="1:15" x14ac:dyDescent="0.25">
      <c r="A43" s="12" t="str">
        <f>[1]PRINCIPAL!AU50</f>
        <v>114MUR01018</v>
      </c>
      <c r="B43" s="12"/>
      <c r="C43" s="12" t="str">
        <f>[1]PRINCIPAL!AI50</f>
        <v>FERNANDO J.</v>
      </c>
      <c r="D43" s="12" t="str">
        <f>[1]PRINCIPAL!AJ50</f>
        <v>VELA</v>
      </c>
      <c r="E43" s="12" t="str">
        <f>[1]PRINCIPAL!AK50</f>
        <v>GARCIA</v>
      </c>
      <c r="F43" s="12" t="str">
        <f>[1]PRINCIPAL!BN50</f>
        <v>VELA GALLEGO DOS</v>
      </c>
      <c r="G43" s="12">
        <f>[1]PRINCIPAL!BJ50</f>
        <v>24079</v>
      </c>
      <c r="H43" s="12" t="str">
        <f>[1]PRINCIPAL!BO50</f>
        <v>CARTAGENA</v>
      </c>
      <c r="I43" s="24"/>
      <c r="J43" s="24"/>
      <c r="K43" s="24"/>
      <c r="L43" s="24"/>
      <c r="M43" s="24"/>
      <c r="N43" s="13">
        <v>44253</v>
      </c>
      <c r="O43" s="12">
        <v>3320</v>
      </c>
    </row>
    <row r="44" spans="1:15" x14ac:dyDescent="0.25">
      <c r="A44" s="12" t="str">
        <f>[1]PRINCIPAL!AU51</f>
        <v>114MUR01019</v>
      </c>
      <c r="B44" s="12"/>
      <c r="C44" s="12" t="str">
        <f>[1]PRINCIPAL!AI51</f>
        <v>JOSE CARLOS</v>
      </c>
      <c r="D44" s="12" t="str">
        <f>[1]PRINCIPAL!AJ51</f>
        <v>VELA</v>
      </c>
      <c r="E44" s="12" t="str">
        <f>[1]PRINCIPAL!AK51</f>
        <v>GARCIA</v>
      </c>
      <c r="F44" s="12" t="str">
        <f>[1]PRINCIPAL!BN51</f>
        <v>VELA GALLEGO DOS</v>
      </c>
      <c r="G44" s="12">
        <f>[1]PRINCIPAL!BJ51</f>
        <v>24079</v>
      </c>
      <c r="H44" s="12" t="str">
        <f>[1]PRINCIPAL!BO51</f>
        <v>CARTAGENA</v>
      </c>
      <c r="I44" s="24"/>
      <c r="J44" s="24"/>
      <c r="K44" s="24"/>
      <c r="L44" s="24"/>
      <c r="M44" s="24"/>
      <c r="N44" s="13">
        <v>44253</v>
      </c>
      <c r="O44" s="12">
        <v>3320</v>
      </c>
    </row>
    <row r="45" spans="1:15" x14ac:dyDescent="0.25">
      <c r="A45" s="12" t="str">
        <f>[1]PRINCIPAL!AU52</f>
        <v>114MUR01020</v>
      </c>
      <c r="B45" s="12"/>
      <c r="C45" s="12" t="str">
        <f>[1]PRINCIPAL!AI52</f>
        <v>JUAN</v>
      </c>
      <c r="D45" s="12" t="str">
        <f>[1]PRINCIPAL!AJ52</f>
        <v>MARTÍNEZ</v>
      </c>
      <c r="E45" s="12" t="str">
        <f>[1]PRINCIPAL!AK52</f>
        <v>SÁNCHEZ</v>
      </c>
      <c r="F45" s="12" t="str">
        <f>[1]PRINCIPAL!BN52</f>
        <v>VELA GALLEGO DOS</v>
      </c>
      <c r="G45" s="12">
        <f>[1]PRINCIPAL!BJ52</f>
        <v>24079</v>
      </c>
      <c r="H45" s="12" t="str">
        <f>[1]PRINCIPAL!BO52</f>
        <v>CARTAGENA</v>
      </c>
      <c r="I45" s="24"/>
      <c r="J45" s="24"/>
      <c r="K45" s="24"/>
      <c r="L45" s="24"/>
      <c r="M45" s="24"/>
      <c r="N45" s="13">
        <v>44253</v>
      </c>
      <c r="O45" s="12">
        <v>3320</v>
      </c>
    </row>
    <row r="46" spans="1:15" x14ac:dyDescent="0.25">
      <c r="A46" s="12" t="str">
        <f>[1]PRINCIPAL!AU53</f>
        <v>114MUR01021</v>
      </c>
      <c r="B46" s="12"/>
      <c r="C46" s="12" t="str">
        <f>[1]PRINCIPAL!AI53</f>
        <v>MANUEL</v>
      </c>
      <c r="D46" s="12" t="str">
        <f>[1]PRINCIPAL!AJ53</f>
        <v>CARRILLO</v>
      </c>
      <c r="E46" s="12" t="str">
        <f>[1]PRINCIPAL!AK53</f>
        <v>SANCHEZ</v>
      </c>
      <c r="F46" s="12" t="str">
        <f>[1]PRINCIPAL!BN53</f>
        <v>VELA GALLEGO DOS</v>
      </c>
      <c r="G46" s="12">
        <f>[1]PRINCIPAL!BJ53</f>
        <v>24079</v>
      </c>
      <c r="H46" s="12" t="str">
        <f>[1]PRINCIPAL!BO53</f>
        <v>CARTAGENA</v>
      </c>
      <c r="I46" s="24"/>
      <c r="J46" s="24"/>
      <c r="K46" s="24"/>
      <c r="L46" s="24"/>
      <c r="M46" s="24"/>
      <c r="N46" s="13">
        <v>44253</v>
      </c>
      <c r="O46" s="12">
        <v>650</v>
      </c>
    </row>
    <row r="47" spans="1:15" x14ac:dyDescent="0.25">
      <c r="A47" s="12" t="str">
        <f>[1]PRINCIPAL!AU54</f>
        <v>114MUR01022</v>
      </c>
      <c r="B47" s="12"/>
      <c r="C47" s="12" t="str">
        <f>[1]PRINCIPAL!AI54</f>
        <v>RICHI</v>
      </c>
      <c r="D47" s="12" t="str">
        <f>[1]PRINCIPAL!AJ54</f>
        <v>TEI</v>
      </c>
      <c r="E47" s="12" t="str">
        <f>[1]PRINCIPAL!AK54</f>
        <v>TETTEH</v>
      </c>
      <c r="F47" s="12" t="str">
        <f>[1]PRINCIPAL!BN54</f>
        <v>VELA GALLEGO DOS</v>
      </c>
      <c r="G47" s="12">
        <f>[1]PRINCIPAL!BJ54</f>
        <v>24079</v>
      </c>
      <c r="H47" s="12" t="str">
        <f>[1]PRINCIPAL!BO54</f>
        <v>CARTAGENA</v>
      </c>
      <c r="I47" s="24"/>
      <c r="J47" s="24"/>
      <c r="K47" s="24"/>
      <c r="L47" s="24"/>
      <c r="M47" s="24"/>
      <c r="N47" s="13">
        <v>44253</v>
      </c>
      <c r="O47" s="12">
        <v>3320</v>
      </c>
    </row>
    <row r="48" spans="1:15" x14ac:dyDescent="0.25">
      <c r="A48" s="12" t="str">
        <f>[1]PRINCIPAL!AU55</f>
        <v>114MUR01023</v>
      </c>
      <c r="B48" s="12"/>
      <c r="C48" s="12" t="str">
        <f>[1]PRINCIPAL!AI55</f>
        <v>DOUDOU</v>
      </c>
      <c r="D48" s="12" t="str">
        <f>[1]PRINCIPAL!AJ55</f>
        <v>SARR</v>
      </c>
      <c r="E48" s="12"/>
      <c r="F48" s="12" t="str">
        <f>[1]PRINCIPAL!BN55</f>
        <v>BALLESTA ACOSTA</v>
      </c>
      <c r="G48" s="12">
        <f>[1]PRINCIPAL!BJ55</f>
        <v>22775</v>
      </c>
      <c r="H48" s="12" t="str">
        <f>[1]PRINCIPAL!BO55</f>
        <v>MAZARRÓN</v>
      </c>
      <c r="I48" s="24"/>
      <c r="J48" s="24"/>
      <c r="K48" s="24"/>
      <c r="L48" s="24"/>
      <c r="M48" s="24"/>
      <c r="N48" s="20"/>
      <c r="O48" s="20"/>
    </row>
    <row r="49" spans="1:15" x14ac:dyDescent="0.25">
      <c r="A49" s="12" t="str">
        <f>[1]PRINCIPAL!AU56</f>
        <v>114MUR01024</v>
      </c>
      <c r="B49" s="12"/>
      <c r="C49" s="12" t="str">
        <f>[1]PRINCIPAL!AI56</f>
        <v>IBRAHIMA</v>
      </c>
      <c r="D49" s="12" t="str">
        <f>[1]PRINCIPAL!AJ56</f>
        <v>KAMARA</v>
      </c>
      <c r="E49" s="12"/>
      <c r="F49" s="12" t="str">
        <f>[1]PRINCIPAL!BN56</f>
        <v>BALLESTA ACOSTA</v>
      </c>
      <c r="G49" s="12">
        <f>[1]PRINCIPAL!BJ56</f>
        <v>22775</v>
      </c>
      <c r="H49" s="12" t="str">
        <f>[1]PRINCIPAL!BO56</f>
        <v>MAZARRÓN</v>
      </c>
      <c r="I49" s="24"/>
      <c r="J49" s="24"/>
      <c r="K49" s="24"/>
      <c r="L49" s="24"/>
      <c r="M49" s="24"/>
      <c r="N49" s="21">
        <v>44278</v>
      </c>
      <c r="O49" s="22">
        <v>150</v>
      </c>
    </row>
    <row r="50" spans="1:15" x14ac:dyDescent="0.25">
      <c r="A50" s="12" t="str">
        <f>[1]PRINCIPAL!AU57</f>
        <v>114MUR01025</v>
      </c>
      <c r="B50" s="12"/>
      <c r="C50" s="12" t="str">
        <f>[1]PRINCIPAL!AI57</f>
        <v>JUAN MANUEL</v>
      </c>
      <c r="D50" s="12" t="str">
        <f>[1]PRINCIPAL!AJ57</f>
        <v>BALLESTA</v>
      </c>
      <c r="E50" s="12" t="str">
        <f>[1]PRINCIPAL!AK57</f>
        <v>ACOSTA</v>
      </c>
      <c r="F50" s="12" t="str">
        <f>[1]PRINCIPAL!BN57</f>
        <v>BALLESTA ACOSTA</v>
      </c>
      <c r="G50" s="12">
        <f>[1]PRINCIPAL!BJ57</f>
        <v>22775</v>
      </c>
      <c r="H50" s="12" t="str">
        <f>[1]PRINCIPAL!BO57</f>
        <v>MAZARRÓN</v>
      </c>
      <c r="I50" s="24"/>
      <c r="J50" s="24"/>
      <c r="K50" s="24"/>
      <c r="L50" s="24"/>
      <c r="M50" s="24"/>
      <c r="N50" s="23">
        <v>44278</v>
      </c>
      <c r="O50" s="24">
        <v>149</v>
      </c>
    </row>
    <row r="51" spans="1:15" x14ac:dyDescent="0.25">
      <c r="A51" s="12" t="str">
        <f>[1]PRINCIPAL!AU58</f>
        <v>114MUR01026</v>
      </c>
      <c r="B51" s="12"/>
      <c r="C51" s="12" t="str">
        <f>[1]PRINCIPAL!AI58</f>
        <v>SANA</v>
      </c>
      <c r="D51" s="12" t="str">
        <f>[1]PRINCIPAL!AJ58</f>
        <v>SENE</v>
      </c>
      <c r="E51" s="12"/>
      <c r="F51" s="12" t="str">
        <f>[1]PRINCIPAL!BN58</f>
        <v>BALLESTA ACOSTA</v>
      </c>
      <c r="G51" s="12">
        <f>[1]PRINCIPAL!BJ58</f>
        <v>22775</v>
      </c>
      <c r="H51" s="12" t="str">
        <f>[1]PRINCIPAL!BO58</f>
        <v>MAZARRÓN</v>
      </c>
      <c r="I51" s="24"/>
      <c r="J51" s="24"/>
      <c r="K51" s="24"/>
      <c r="L51" s="24"/>
      <c r="M51" s="24"/>
      <c r="N51" s="20"/>
      <c r="O51" s="20"/>
    </row>
    <row r="52" spans="1:15" x14ac:dyDescent="0.25">
      <c r="A52" s="12" t="str">
        <f>[1]PRINCIPAL!AU59</f>
        <v>114MUR01027</v>
      </c>
      <c r="B52" s="12"/>
      <c r="C52" s="12" t="str">
        <f>[1]PRINCIPAL!AI59</f>
        <v>FRANCISCO</v>
      </c>
      <c r="D52" s="12" t="str">
        <f>[1]PRINCIPAL!AJ59</f>
        <v>MENCHON</v>
      </c>
      <c r="E52" s="12" t="str">
        <f>[1]PRINCIPAL!AK59</f>
        <v>VIVANCOS</v>
      </c>
      <c r="F52" s="12" t="str">
        <f>[1]PRINCIPAL!BN59</f>
        <v>CINCO HERMANOS DOS</v>
      </c>
      <c r="G52" s="12">
        <f>[1]PRINCIPAL!BJ59</f>
        <v>22294</v>
      </c>
      <c r="H52" s="12" t="str">
        <f>[1]PRINCIPAL!BO59</f>
        <v>MAZARRÓN</v>
      </c>
      <c r="I52" s="24"/>
      <c r="J52" s="24"/>
      <c r="K52" s="24"/>
      <c r="L52" s="24"/>
      <c r="M52" s="24"/>
      <c r="N52" s="13">
        <v>44278</v>
      </c>
      <c r="O52" s="12">
        <v>116</v>
      </c>
    </row>
    <row r="53" spans="1:15" x14ac:dyDescent="0.25">
      <c r="A53" s="12" t="str">
        <f>[1]PRINCIPAL!AU60</f>
        <v>114MUR01028</v>
      </c>
      <c r="B53" s="12"/>
      <c r="C53" s="12" t="str">
        <f>[1]PRINCIPAL!AI60</f>
        <v>JUAN M.</v>
      </c>
      <c r="D53" s="12" t="str">
        <f>[1]PRINCIPAL!AJ60</f>
        <v>MENCHON</v>
      </c>
      <c r="E53" s="12" t="str">
        <f>[1]PRINCIPAL!AK60</f>
        <v>VIVANCOS</v>
      </c>
      <c r="F53" s="12" t="str">
        <f>[1]PRINCIPAL!BN60</f>
        <v>CINCO HERMANOS DOS</v>
      </c>
      <c r="G53" s="12">
        <f>[1]PRINCIPAL!BJ60</f>
        <v>22294</v>
      </c>
      <c r="H53" s="12" t="str">
        <f>[1]PRINCIPAL!BO60</f>
        <v>MAZARRÓN</v>
      </c>
      <c r="I53" s="24"/>
      <c r="J53" s="24"/>
      <c r="K53" s="24"/>
      <c r="L53" s="24"/>
      <c r="M53" s="24"/>
      <c r="N53" s="13">
        <v>44278</v>
      </c>
      <c r="O53" s="12">
        <v>116</v>
      </c>
    </row>
    <row r="54" spans="1:15" x14ac:dyDescent="0.25">
      <c r="A54" s="12" t="str">
        <f>[1]PRINCIPAL!AU61</f>
        <v>114MUR01029</v>
      </c>
      <c r="B54" s="12"/>
      <c r="C54" s="12" t="str">
        <f>[1]PRINCIPAL!AI61</f>
        <v>PEDRO</v>
      </c>
      <c r="D54" s="12" t="str">
        <f>[1]PRINCIPAL!AJ61</f>
        <v>RODRIGUEZ</v>
      </c>
      <c r="E54" s="12" t="str">
        <f>[1]PRINCIPAL!AK61</f>
        <v>LOPEZ</v>
      </c>
      <c r="F54" s="12" t="str">
        <f>[1]PRINCIPAL!BN61</f>
        <v>CINCO HERMANOS DOS</v>
      </c>
      <c r="G54" s="12">
        <f>[1]PRINCIPAL!BJ61</f>
        <v>22294</v>
      </c>
      <c r="H54" s="12" t="str">
        <f>[1]PRINCIPAL!BO61</f>
        <v>MAZARRÓN</v>
      </c>
      <c r="I54" s="24"/>
      <c r="J54" s="24"/>
      <c r="K54" s="24"/>
      <c r="L54" s="24"/>
      <c r="M54" s="24"/>
      <c r="N54" s="13">
        <v>44278</v>
      </c>
      <c r="O54" s="12">
        <v>116</v>
      </c>
    </row>
    <row r="55" spans="1:15" x14ac:dyDescent="0.25">
      <c r="A55" s="12" t="str">
        <f>[1]PRINCIPAL!AU62</f>
        <v>114MUR01030</v>
      </c>
      <c r="B55" s="12"/>
      <c r="C55" s="12" t="str">
        <f>[1]PRINCIPAL!AI62</f>
        <v>DOUDOU</v>
      </c>
      <c r="D55" s="12" t="str">
        <f>[1]PRINCIPAL!AJ62</f>
        <v>SARR</v>
      </c>
      <c r="E55" s="12"/>
      <c r="F55" s="12" t="str">
        <f>[1]PRINCIPAL!BN62</f>
        <v>EL COMETIERRA</v>
      </c>
      <c r="G55" s="12">
        <f>[1]PRINCIPAL!BJ62</f>
        <v>22886</v>
      </c>
      <c r="H55" s="12" t="str">
        <f>[1]PRINCIPAL!BO62</f>
        <v>MAZARRÓN</v>
      </c>
      <c r="I55" s="24"/>
      <c r="J55" s="24"/>
      <c r="K55" s="24"/>
      <c r="L55" s="24"/>
      <c r="M55" s="24"/>
      <c r="N55" s="13">
        <v>44278</v>
      </c>
      <c r="O55" s="12">
        <v>199</v>
      </c>
    </row>
    <row r="56" spans="1:15" x14ac:dyDescent="0.25">
      <c r="A56" s="12" t="str">
        <f>[1]PRINCIPAL!AU63</f>
        <v>114MUR01031</v>
      </c>
      <c r="B56" s="12"/>
      <c r="C56" s="12" t="str">
        <f>[1]PRINCIPAL!AI63</f>
        <v>LAMINE</v>
      </c>
      <c r="D56" s="12" t="str">
        <f>[1]PRINCIPAL!AJ63</f>
        <v>SARR</v>
      </c>
      <c r="E56" s="12"/>
      <c r="F56" s="12" t="str">
        <f>[1]PRINCIPAL!BN63</f>
        <v>EL COMETIERRA</v>
      </c>
      <c r="G56" s="12">
        <f>[1]PRINCIPAL!BJ63</f>
        <v>22886</v>
      </c>
      <c r="H56" s="12" t="str">
        <f>[1]PRINCIPAL!BO63</f>
        <v>MAZARRÓN</v>
      </c>
      <c r="I56" s="24"/>
      <c r="J56" s="24"/>
      <c r="K56" s="24"/>
      <c r="L56" s="24"/>
      <c r="M56" s="24"/>
      <c r="N56" s="13">
        <v>44278</v>
      </c>
      <c r="O56" s="12">
        <v>199</v>
      </c>
    </row>
    <row r="57" spans="1:15" x14ac:dyDescent="0.25">
      <c r="A57" s="12" t="str">
        <f>[1]PRINCIPAL!AU64</f>
        <v>114MUR01032</v>
      </c>
      <c r="B57" s="12"/>
      <c r="C57" s="12" t="str">
        <f>[1]PRINCIPAL!AI64</f>
        <v>SANTOS</v>
      </c>
      <c r="D57" s="12" t="str">
        <f>[1]PRINCIPAL!AJ64</f>
        <v>BALLESTA</v>
      </c>
      <c r="E57" s="12" t="str">
        <f>[1]PRINCIPAL!AK64</f>
        <v>ACOSTA</v>
      </c>
      <c r="F57" s="12" t="str">
        <f>[1]PRINCIPAL!BN64</f>
        <v>EL COMETIERRA</v>
      </c>
      <c r="G57" s="12">
        <f>[1]PRINCIPAL!BJ64</f>
        <v>22886</v>
      </c>
      <c r="H57" s="12" t="str">
        <f>[1]PRINCIPAL!BO64</f>
        <v>MAZARRÓN</v>
      </c>
      <c r="I57" s="24"/>
      <c r="J57" s="24"/>
      <c r="K57" s="24"/>
      <c r="L57" s="24"/>
      <c r="M57" s="24"/>
      <c r="N57" s="13">
        <v>44278</v>
      </c>
      <c r="O57" s="12">
        <v>199</v>
      </c>
    </row>
    <row r="58" spans="1:15" x14ac:dyDescent="0.25">
      <c r="A58" s="12" t="str">
        <f>[1]PRINCIPAL!AU66</f>
        <v>114MUR01034</v>
      </c>
      <c r="B58" s="12"/>
      <c r="C58" s="12" t="str">
        <f>[1]PRINCIPAL!AI66</f>
        <v>PEDRO JOSE</v>
      </c>
      <c r="D58" s="12" t="str">
        <f>[1]PRINCIPAL!AJ66</f>
        <v>SANCHEZ</v>
      </c>
      <c r="E58" s="12" t="str">
        <f>[1]PRINCIPAL!AK66</f>
        <v>MORENO</v>
      </c>
      <c r="F58" s="12" t="str">
        <f>[1]PRINCIPAL!BN66</f>
        <v>ESTEL DE MAR 27</v>
      </c>
      <c r="G58" s="12">
        <f>[1]PRINCIPAL!BJ66</f>
        <v>22769</v>
      </c>
      <c r="H58" s="12" t="str">
        <f>[1]PRINCIPAL!BO66</f>
        <v>MAZARRÓN</v>
      </c>
      <c r="I58" s="24"/>
      <c r="J58" s="24"/>
      <c r="K58" s="24"/>
      <c r="L58" s="24"/>
      <c r="M58" s="24"/>
      <c r="N58" s="13">
        <v>44278</v>
      </c>
      <c r="O58" s="12">
        <v>109</v>
      </c>
    </row>
    <row r="59" spans="1:15" x14ac:dyDescent="0.25">
      <c r="A59" s="12" t="str">
        <f>[1]PRINCIPAL!AU68</f>
        <v>114MUR01036</v>
      </c>
      <c r="B59" s="12"/>
      <c r="C59" s="12" t="str">
        <f>[1]PRINCIPAL!AI68</f>
        <v>DANIEL</v>
      </c>
      <c r="D59" s="12" t="str">
        <f>[1]PRINCIPAL!AJ68</f>
        <v xml:space="preserve">ROBLES </v>
      </c>
      <c r="E59" s="12" t="str">
        <f>[1]PRINCIPAL!AK68</f>
        <v>CALLEJÓN</v>
      </c>
      <c r="F59" s="12" t="str">
        <f>[1]PRINCIPAL!BN68</f>
        <v>JOSE Y DERI</v>
      </c>
      <c r="G59" s="12">
        <f>[1]PRINCIPAL!BJ68</f>
        <v>26432</v>
      </c>
      <c r="H59" s="12" t="str">
        <f>[1]PRINCIPAL!BO68</f>
        <v>MAZARRÓN</v>
      </c>
      <c r="I59" s="24"/>
      <c r="J59" s="24"/>
      <c r="K59" s="24"/>
      <c r="L59" s="24"/>
      <c r="M59" s="24"/>
      <c r="N59" s="20"/>
      <c r="O59" s="20"/>
    </row>
    <row r="60" spans="1:15" x14ac:dyDescent="0.25">
      <c r="A60" s="12" t="str">
        <f>[1]PRINCIPAL!AU69</f>
        <v>114MUR01037</v>
      </c>
      <c r="B60" s="12"/>
      <c r="C60" s="12" t="str">
        <f>[1]PRINCIPAL!AI69</f>
        <v>JOSÉ FRANCISCO</v>
      </c>
      <c r="D60" s="12" t="str">
        <f>[1]PRINCIPAL!AJ69</f>
        <v>MUÑOZ</v>
      </c>
      <c r="E60" s="12" t="str">
        <f>[1]PRINCIPAL!AK69</f>
        <v>RAJA</v>
      </c>
      <c r="F60" s="12" t="str">
        <f>[1]PRINCIPAL!BN69</f>
        <v>JOSE Y DERI</v>
      </c>
      <c r="G60" s="12">
        <f>[1]PRINCIPAL!BJ69</f>
        <v>26432</v>
      </c>
      <c r="H60" s="12" t="str">
        <f>[1]PRINCIPAL!BO69</f>
        <v>MAZARRÓN</v>
      </c>
      <c r="I60" s="24"/>
      <c r="J60" s="24"/>
      <c r="K60" s="24"/>
      <c r="L60" s="24"/>
      <c r="M60" s="24"/>
      <c r="N60" s="13">
        <v>44278</v>
      </c>
      <c r="O60" s="12">
        <v>127</v>
      </c>
    </row>
    <row r="61" spans="1:15" x14ac:dyDescent="0.25">
      <c r="A61" s="12" t="str">
        <f>[1]PRINCIPAL!AU70</f>
        <v>114MUR01038</v>
      </c>
      <c r="B61" s="12"/>
      <c r="C61" s="12" t="str">
        <f>[1]PRINCIPAL!AI70</f>
        <v>NDIAYE</v>
      </c>
      <c r="D61" s="12" t="str">
        <f>[1]PRINCIPAL!AJ70</f>
        <v>OUSMANE</v>
      </c>
      <c r="E61" s="12"/>
      <c r="F61" s="12" t="str">
        <f>[1]PRINCIPAL!BN70</f>
        <v>JOSE Y DERI</v>
      </c>
      <c r="G61" s="12">
        <f>[1]PRINCIPAL!BJ70</f>
        <v>26432</v>
      </c>
      <c r="H61" s="12" t="str">
        <f>[1]PRINCIPAL!BO70</f>
        <v>MAZARRÓN</v>
      </c>
      <c r="I61" s="24"/>
      <c r="J61" s="24"/>
      <c r="K61" s="24"/>
      <c r="L61" s="24"/>
      <c r="M61" s="24"/>
      <c r="N61" s="13">
        <v>44278</v>
      </c>
      <c r="O61" s="12">
        <v>127</v>
      </c>
    </row>
    <row r="62" spans="1:15" x14ac:dyDescent="0.25">
      <c r="A62" s="12" t="str">
        <f>[1]PRINCIPAL!AU71</f>
        <v>114MUR01039</v>
      </c>
      <c r="B62" s="12"/>
      <c r="C62" s="12" t="str">
        <f>[1]PRINCIPAL!AI71</f>
        <v>JULIO</v>
      </c>
      <c r="D62" s="12" t="str">
        <f>[1]PRINCIPAL!AJ71</f>
        <v>ALBERTO</v>
      </c>
      <c r="E62" s="12" t="str">
        <f>[1]PRINCIPAL!AK71</f>
        <v>IBARRA</v>
      </c>
      <c r="F62" s="12" t="str">
        <f>[1]PRINCIPAL!BN71</f>
        <v>PEDRO Y MARIA</v>
      </c>
      <c r="G62" s="12">
        <f>[1]PRINCIPAL!BJ71</f>
        <v>22825</v>
      </c>
      <c r="H62" s="12" t="str">
        <f>[1]PRINCIPAL!BO71</f>
        <v>MAZARRÓN</v>
      </c>
      <c r="I62" s="24"/>
      <c r="J62" s="24"/>
      <c r="K62" s="24"/>
      <c r="L62" s="24"/>
      <c r="M62" s="24"/>
      <c r="N62" s="13">
        <v>44278</v>
      </c>
      <c r="O62" s="12">
        <v>150</v>
      </c>
    </row>
    <row r="63" spans="1:15" x14ac:dyDescent="0.25">
      <c r="A63" s="12" t="str">
        <f>[1]PRINCIPAL!AU72</f>
        <v>114MUR01040</v>
      </c>
      <c r="B63" s="12"/>
      <c r="C63" s="12" t="str">
        <f>[1]PRINCIPAL!AI72</f>
        <v>JESUS ANGEL</v>
      </c>
      <c r="D63" s="12" t="str">
        <f>[1]PRINCIPAL!AJ72</f>
        <v>ACOSTA</v>
      </c>
      <c r="E63" s="12" t="str">
        <f>[1]PRINCIPAL!AK72</f>
        <v>SANCHEZ</v>
      </c>
      <c r="F63" s="12" t="str">
        <f>[1]PRINCIPAL!BN72</f>
        <v>PEDRO Y MARIA</v>
      </c>
      <c r="G63" s="12">
        <f>[1]PRINCIPAL!BJ72</f>
        <v>22825</v>
      </c>
      <c r="H63" s="12" t="str">
        <f>[1]PRINCIPAL!BO72</f>
        <v>MAZARRÓN</v>
      </c>
      <c r="I63" s="24"/>
      <c r="J63" s="24"/>
      <c r="K63" s="24"/>
      <c r="L63" s="24"/>
      <c r="M63" s="24"/>
      <c r="N63" s="21">
        <v>44278</v>
      </c>
      <c r="O63" s="22">
        <v>149</v>
      </c>
    </row>
    <row r="64" spans="1:15" x14ac:dyDescent="0.25">
      <c r="A64" s="12" t="str">
        <f>[1]PRINCIPAL!AU73</f>
        <v>114MUR01041</v>
      </c>
      <c r="B64" s="12"/>
      <c r="C64" s="12" t="str">
        <f>[1]PRINCIPAL!AI73</f>
        <v>AITOR</v>
      </c>
      <c r="D64" s="12" t="str">
        <f>[1]PRINCIPAL!AJ73</f>
        <v>LOPEZ</v>
      </c>
      <c r="E64" s="12" t="str">
        <f>[1]PRINCIPAL!AK73</f>
        <v>ALCARRETA</v>
      </c>
      <c r="F64" s="12" t="str">
        <f>[1]PRINCIPAL!BN73</f>
        <v>ISABEL Y ANDRES</v>
      </c>
      <c r="G64" s="12">
        <f>[1]PRINCIPAL!BJ73</f>
        <v>26102</v>
      </c>
      <c r="H64" s="12" t="str">
        <f>[1]PRINCIPAL!BO73</f>
        <v>SAN PEDRO DEL PINATAR</v>
      </c>
      <c r="I64" s="24"/>
      <c r="J64" s="24"/>
      <c r="K64" s="24"/>
      <c r="L64" s="24"/>
      <c r="M64" s="24"/>
      <c r="N64" s="13">
        <v>44285</v>
      </c>
      <c r="O64" s="12">
        <v>72</v>
      </c>
    </row>
    <row r="65" spans="1:15" x14ac:dyDescent="0.25">
      <c r="A65" s="12" t="str">
        <f>[1]PRINCIPAL!AU74</f>
        <v>114MUR01042</v>
      </c>
      <c r="B65" s="12"/>
      <c r="C65" s="12" t="str">
        <f>[1]PRINCIPAL!AI74</f>
        <v>MARCELO</v>
      </c>
      <c r="D65" s="12" t="str">
        <f>[1]PRINCIPAL!AJ74</f>
        <v>CONESA</v>
      </c>
      <c r="E65" s="12" t="str">
        <f>[1]PRINCIPAL!AK74</f>
        <v>CASTIÑEIRA</v>
      </c>
      <c r="F65" s="12" t="str">
        <f>[1]PRINCIPAL!BN74</f>
        <v>ISABEL Y ANDRES</v>
      </c>
      <c r="G65" s="12">
        <f>[1]PRINCIPAL!BJ74</f>
        <v>26102</v>
      </c>
      <c r="H65" s="12" t="str">
        <f>[1]PRINCIPAL!BO74</f>
        <v>SAN PEDRO DEL PINATAR</v>
      </c>
      <c r="I65" s="24"/>
      <c r="J65" s="24"/>
      <c r="K65" s="24"/>
      <c r="L65" s="24"/>
      <c r="M65" s="24"/>
      <c r="N65" s="13">
        <v>44285</v>
      </c>
      <c r="O65" s="12">
        <v>72</v>
      </c>
    </row>
    <row r="66" spans="1:15" x14ac:dyDescent="0.25">
      <c r="A66" s="12" t="str">
        <f>[1]PRINCIPAL!AU75</f>
        <v>114MUR01043</v>
      </c>
      <c r="B66" s="12"/>
      <c r="C66" s="12" t="str">
        <f>[1]PRINCIPAL!AI75</f>
        <v>JOSE</v>
      </c>
      <c r="D66" s="12" t="str">
        <f>[1]PRINCIPAL!AJ75</f>
        <v>MARTINEZ</v>
      </c>
      <c r="E66" s="12" t="str">
        <f>[1]PRINCIPAL!AK75</f>
        <v>SAEZ</v>
      </c>
      <c r="F66" s="12" t="str">
        <f>[1]PRINCIPAL!BN75</f>
        <v>ISABEL Y ANDRES</v>
      </c>
      <c r="G66" s="12">
        <f>[1]PRINCIPAL!BJ75</f>
        <v>26102</v>
      </c>
      <c r="H66" s="12" t="str">
        <f>[1]PRINCIPAL!BO75</f>
        <v>SAN PEDRO DEL PINATAR</v>
      </c>
      <c r="I66" s="24"/>
      <c r="J66" s="24"/>
      <c r="K66" s="24"/>
      <c r="L66" s="24"/>
      <c r="M66" s="24"/>
      <c r="N66" s="13">
        <v>44285</v>
      </c>
      <c r="O66" s="12">
        <v>72</v>
      </c>
    </row>
    <row r="67" spans="1:15" x14ac:dyDescent="0.25">
      <c r="A67" s="12" t="str">
        <f>[1]PRINCIPAL!AU76</f>
        <v>114MUR01044</v>
      </c>
      <c r="B67" s="12"/>
      <c r="C67" s="12" t="str">
        <f>[1]PRINCIPAL!AI76</f>
        <v>JORGE</v>
      </c>
      <c r="D67" s="12" t="str">
        <f>[1]PRINCIPAL!AJ76</f>
        <v>CASTEJON</v>
      </c>
      <c r="E67" s="12" t="str">
        <f>[1]PRINCIPAL!AK76</f>
        <v>LOPEZ</v>
      </c>
      <c r="F67" s="12" t="str">
        <f>[1]PRINCIPAL!BN76</f>
        <v>ISABEL Y ANDRES</v>
      </c>
      <c r="G67" s="12">
        <f>[1]PRINCIPAL!BJ76</f>
        <v>26102</v>
      </c>
      <c r="H67" s="12" t="str">
        <f>[1]PRINCIPAL!BO76</f>
        <v>SAN PEDRO DEL PINATAR</v>
      </c>
      <c r="I67" s="24"/>
      <c r="J67" s="24"/>
      <c r="K67" s="24"/>
      <c r="L67" s="24"/>
      <c r="M67" s="24"/>
      <c r="N67" s="13">
        <v>44285</v>
      </c>
      <c r="O67" s="12">
        <v>72</v>
      </c>
    </row>
    <row r="68" spans="1:15" x14ac:dyDescent="0.25">
      <c r="A68" s="12" t="str">
        <f>[1]PRINCIPAL!AU77</f>
        <v>114MUR01045</v>
      </c>
      <c r="B68" s="12"/>
      <c r="C68" s="12" t="str">
        <f>[1]PRINCIPAL!AI77</f>
        <v>RAFAEL PABLO</v>
      </c>
      <c r="D68" s="12" t="str">
        <f>[1]PRINCIPAL!AJ77</f>
        <v>CASTEJON</v>
      </c>
      <c r="E68" s="12" t="str">
        <f>[1]PRINCIPAL!AK77</f>
        <v>LOPEZ</v>
      </c>
      <c r="F68" s="12" t="str">
        <f>[1]PRINCIPAL!BN77</f>
        <v>ISABEL Y ANDRES</v>
      </c>
      <c r="G68" s="12">
        <f>[1]PRINCIPAL!BJ77</f>
        <v>26102</v>
      </c>
      <c r="H68" s="12" t="str">
        <f>[1]PRINCIPAL!BO77</f>
        <v>SAN PEDRO DEL PINATAR</v>
      </c>
      <c r="I68" s="24"/>
      <c r="J68" s="24"/>
      <c r="K68" s="24"/>
      <c r="L68" s="24"/>
      <c r="M68" s="24"/>
      <c r="N68" s="13">
        <v>44285</v>
      </c>
      <c r="O68" s="12">
        <v>72</v>
      </c>
    </row>
    <row r="71" spans="1:15" ht="30" customHeight="1" x14ac:dyDescent="0.25">
      <c r="K71" s="3" t="s">
        <v>81</v>
      </c>
      <c r="L71" s="3" t="s">
        <v>82</v>
      </c>
      <c r="M71" s="3" t="s">
        <v>64</v>
      </c>
      <c r="N71" s="3" t="s">
        <v>65</v>
      </c>
      <c r="O71" s="4" t="s">
        <v>66</v>
      </c>
    </row>
    <row r="72" spans="1:15" x14ac:dyDescent="0.25">
      <c r="F72" t="s">
        <v>51</v>
      </c>
      <c r="G72">
        <v>22775</v>
      </c>
      <c r="H72" t="s">
        <v>82</v>
      </c>
      <c r="I72">
        <v>149</v>
      </c>
      <c r="J72" s="5" t="s">
        <v>67</v>
      </c>
      <c r="K72" s="6">
        <f>SUMIF($H$72:$H$92,K71,$I$72:$I$92)</f>
        <v>670</v>
      </c>
      <c r="L72" s="6">
        <f>SUMIF($H$72:$H$92,"MAZARRÓN",$I$72:$I$92)</f>
        <v>850</v>
      </c>
      <c r="M72" s="6">
        <f>SUMIF($H$72:$H$92,M71,$I$72:$I$92)</f>
        <v>48570</v>
      </c>
      <c r="N72" s="6">
        <f>SUMIF($H$72:$H$92,N71,$I$72:$I$92)</f>
        <v>72</v>
      </c>
      <c r="O72" s="7">
        <f>SUM(K72:N72)</f>
        <v>50162</v>
      </c>
    </row>
    <row r="73" spans="1:15" x14ac:dyDescent="0.25">
      <c r="F73" t="s">
        <v>83</v>
      </c>
      <c r="G73">
        <v>22294</v>
      </c>
      <c r="H73" t="s">
        <v>82</v>
      </c>
      <c r="I73">
        <v>116</v>
      </c>
      <c r="J73" s="5" t="s">
        <v>68</v>
      </c>
      <c r="K73" s="6">
        <f>K72/100</f>
        <v>6.7</v>
      </c>
      <c r="L73" s="6">
        <f t="shared" ref="L73:N73" si="0">L72/100</f>
        <v>8.5</v>
      </c>
      <c r="M73" s="6">
        <f t="shared" si="0"/>
        <v>485.7</v>
      </c>
      <c r="N73" s="6">
        <f t="shared" si="0"/>
        <v>0.72</v>
      </c>
      <c r="O73" s="7">
        <f t="shared" ref="O73:O74" si="1">SUM(K73:N73)</f>
        <v>501.62</v>
      </c>
    </row>
    <row r="74" spans="1:15" x14ac:dyDescent="0.25">
      <c r="F74" t="s">
        <v>38</v>
      </c>
      <c r="G74">
        <v>11813</v>
      </c>
      <c r="H74" t="s">
        <v>81</v>
      </c>
      <c r="I74">
        <v>142</v>
      </c>
      <c r="J74" s="5" t="s">
        <v>69</v>
      </c>
      <c r="K74" s="6">
        <f>ROUND(K73/8,2)</f>
        <v>0.84</v>
      </c>
      <c r="L74" s="6">
        <f>ROUND(L73/6,2)</f>
        <v>1.42</v>
      </c>
      <c r="M74" s="6">
        <f>M73/6</f>
        <v>80.95</v>
      </c>
      <c r="N74" s="6">
        <f>N73/1</f>
        <v>0.72</v>
      </c>
      <c r="O74" s="7">
        <f t="shared" si="1"/>
        <v>83.93</v>
      </c>
    </row>
    <row r="75" spans="1:15" x14ac:dyDescent="0.25">
      <c r="F75" t="s">
        <v>54</v>
      </c>
      <c r="G75">
        <v>22886</v>
      </c>
      <c r="H75" t="s">
        <v>82</v>
      </c>
      <c r="I75">
        <v>199</v>
      </c>
    </row>
    <row r="76" spans="1:15" x14ac:dyDescent="0.25">
      <c r="F76" t="s">
        <v>84</v>
      </c>
      <c r="G76">
        <v>21414</v>
      </c>
      <c r="H76" t="s">
        <v>81</v>
      </c>
      <c r="I76">
        <v>63</v>
      </c>
    </row>
    <row r="77" spans="1:15" x14ac:dyDescent="0.25">
      <c r="F77" t="s">
        <v>85</v>
      </c>
      <c r="G77">
        <v>22769</v>
      </c>
      <c r="H77" t="s">
        <v>82</v>
      </c>
      <c r="I77">
        <v>109</v>
      </c>
    </row>
    <row r="78" spans="1:15" x14ac:dyDescent="0.25">
      <c r="F78" t="s">
        <v>7</v>
      </c>
      <c r="G78">
        <v>24503</v>
      </c>
      <c r="H78" t="s">
        <v>64</v>
      </c>
      <c r="I78">
        <v>3450</v>
      </c>
    </row>
    <row r="79" spans="1:15" x14ac:dyDescent="0.25">
      <c r="F79" t="s">
        <v>42</v>
      </c>
      <c r="G79">
        <v>25012</v>
      </c>
      <c r="H79" t="s">
        <v>81</v>
      </c>
      <c r="I79">
        <v>66</v>
      </c>
    </row>
    <row r="80" spans="1:15" x14ac:dyDescent="0.25">
      <c r="F80" t="s">
        <v>10</v>
      </c>
      <c r="G80">
        <v>25328</v>
      </c>
      <c r="H80" t="s">
        <v>64</v>
      </c>
      <c r="I80">
        <v>2900</v>
      </c>
    </row>
    <row r="81" spans="6:9" x14ac:dyDescent="0.25">
      <c r="F81" t="s">
        <v>12</v>
      </c>
      <c r="G81">
        <v>25781</v>
      </c>
      <c r="H81" t="s">
        <v>64</v>
      </c>
      <c r="I81">
        <v>3300</v>
      </c>
    </row>
    <row r="82" spans="6:9" x14ac:dyDescent="0.25">
      <c r="F82" t="s">
        <v>23</v>
      </c>
      <c r="G82">
        <v>26102</v>
      </c>
      <c r="H82" t="s">
        <v>65</v>
      </c>
      <c r="I82">
        <f>O67</f>
        <v>72</v>
      </c>
    </row>
    <row r="83" spans="6:9" x14ac:dyDescent="0.25">
      <c r="F83" t="s">
        <v>58</v>
      </c>
      <c r="G83">
        <v>26432</v>
      </c>
      <c r="H83" t="s">
        <v>82</v>
      </c>
      <c r="I83">
        <v>127</v>
      </c>
    </row>
    <row r="84" spans="6:9" x14ac:dyDescent="0.25">
      <c r="F84" t="s">
        <v>33</v>
      </c>
      <c r="G84">
        <v>9665</v>
      </c>
      <c r="H84" t="s">
        <v>81</v>
      </c>
      <c r="I84">
        <v>122</v>
      </c>
    </row>
    <row r="85" spans="6:9" x14ac:dyDescent="0.25">
      <c r="F85" t="s">
        <v>86</v>
      </c>
      <c r="G85">
        <v>24011</v>
      </c>
      <c r="H85" t="s">
        <v>81</v>
      </c>
      <c r="I85">
        <v>89</v>
      </c>
    </row>
    <row r="86" spans="6:9" x14ac:dyDescent="0.25">
      <c r="F86" t="s">
        <v>87</v>
      </c>
      <c r="G86">
        <v>27302</v>
      </c>
      <c r="H86" t="s">
        <v>81</v>
      </c>
      <c r="I86">
        <v>69</v>
      </c>
    </row>
    <row r="87" spans="6:9" x14ac:dyDescent="0.25">
      <c r="F87" t="s">
        <v>14</v>
      </c>
      <c r="G87">
        <v>25739</v>
      </c>
      <c r="H87" t="s">
        <v>64</v>
      </c>
      <c r="I87">
        <v>3100</v>
      </c>
    </row>
    <row r="88" spans="6:9" x14ac:dyDescent="0.25">
      <c r="F88" t="s">
        <v>35</v>
      </c>
      <c r="G88">
        <v>26723</v>
      </c>
      <c r="H88" t="s">
        <v>81</v>
      </c>
      <c r="I88">
        <v>52</v>
      </c>
    </row>
    <row r="89" spans="6:9" x14ac:dyDescent="0.25">
      <c r="F89" t="s">
        <v>60</v>
      </c>
      <c r="G89">
        <v>22825</v>
      </c>
      <c r="H89" t="s">
        <v>82</v>
      </c>
      <c r="I89">
        <v>150</v>
      </c>
    </row>
    <row r="90" spans="6:9" x14ac:dyDescent="0.25">
      <c r="F90" t="s">
        <v>16</v>
      </c>
      <c r="G90">
        <v>24086</v>
      </c>
      <c r="H90" t="s">
        <v>64</v>
      </c>
      <c r="I90">
        <v>32500</v>
      </c>
    </row>
    <row r="91" spans="6:9" x14ac:dyDescent="0.25">
      <c r="F91" t="s">
        <v>45</v>
      </c>
      <c r="G91">
        <v>22853</v>
      </c>
      <c r="H91" t="s">
        <v>81</v>
      </c>
      <c r="I91">
        <v>67</v>
      </c>
    </row>
    <row r="92" spans="6:9" x14ac:dyDescent="0.25">
      <c r="F92" t="s">
        <v>88</v>
      </c>
      <c r="G92">
        <v>24079</v>
      </c>
      <c r="H92" t="s">
        <v>64</v>
      </c>
      <c r="I92">
        <v>3320</v>
      </c>
    </row>
    <row r="93" spans="6:9" x14ac:dyDescent="0.25">
      <c r="I93">
        <f>SUBTOTAL(9,I72:I92)</f>
        <v>50162</v>
      </c>
    </row>
    <row r="98" spans="6:6" x14ac:dyDescent="0.25">
      <c r="F98" t="s">
        <v>92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22"/>
  <sheetViews>
    <sheetView topLeftCell="F1" zoomScale="130" zoomScaleNormal="130" workbookViewId="0">
      <selection activeCell="J2" sqref="J2:J70"/>
    </sheetView>
  </sheetViews>
  <sheetFormatPr baseColWidth="10" defaultRowHeight="15" x14ac:dyDescent="0.25"/>
  <cols>
    <col min="1" max="1" width="18.140625" customWidth="1"/>
    <col min="6" max="6" width="13" customWidth="1"/>
    <col min="10" max="10" width="17" customWidth="1"/>
    <col min="11" max="11" width="24.5703125" bestFit="1" customWidth="1"/>
    <col min="12" max="12" width="8.85546875" customWidth="1"/>
    <col min="13" max="13" width="24.140625" customWidth="1"/>
    <col min="14" max="14" width="23.7109375" bestFit="1" customWidth="1"/>
    <col min="15" max="15" width="11.85546875" bestFit="1" customWidth="1"/>
  </cols>
  <sheetData>
    <row r="1" spans="1:17" ht="36" x14ac:dyDescent="0.25">
      <c r="A1" s="8" t="s">
        <v>70</v>
      </c>
      <c r="B1" s="9" t="s">
        <v>71</v>
      </c>
      <c r="C1" s="9" t="s">
        <v>72</v>
      </c>
      <c r="D1" s="9" t="s">
        <v>73</v>
      </c>
      <c r="E1" s="9" t="s">
        <v>74</v>
      </c>
      <c r="F1" s="9" t="s">
        <v>75</v>
      </c>
      <c r="G1" s="9" t="s">
        <v>76</v>
      </c>
      <c r="H1" s="9" t="s">
        <v>77</v>
      </c>
      <c r="I1" s="9"/>
      <c r="J1" s="9"/>
      <c r="K1" s="9"/>
      <c r="L1" s="9"/>
      <c r="M1" s="9" t="s">
        <v>78</v>
      </c>
      <c r="N1" s="10" t="s">
        <v>79</v>
      </c>
      <c r="O1" s="10" t="s">
        <v>95</v>
      </c>
      <c r="P1" s="11"/>
      <c r="Q1" s="11"/>
    </row>
    <row r="2" spans="1:17" x14ac:dyDescent="0.25">
      <c r="A2" s="12" t="str">
        <f>[2]PRINCIPAL!AV2</f>
        <v>114MUR01245</v>
      </c>
      <c r="B2" s="12"/>
      <c r="C2" s="12" t="str">
        <f>[2]PRINCIPAL!AJ2</f>
        <v>AITOR</v>
      </c>
      <c r="D2" s="12" t="str">
        <f>[2]PRINCIPAL!AK2</f>
        <v>LOPEZ</v>
      </c>
      <c r="E2" s="12" t="str">
        <f>[2]PRINCIPAL!AL2</f>
        <v>ALCARRETA</v>
      </c>
      <c r="F2" s="12" t="str">
        <f>[2]PRINCIPAL!BO2</f>
        <v>ISABEL Y ANDRES</v>
      </c>
      <c r="G2" s="12">
        <f>[2]PRINCIPAL!BK2</f>
        <v>26102</v>
      </c>
      <c r="H2" s="12" t="str">
        <f>[2]PRINCIPAL!BP2</f>
        <v>SAN PEDRO DEL PINATAR</v>
      </c>
      <c r="I2" s="24"/>
      <c r="J2" s="24"/>
      <c r="K2" s="24"/>
      <c r="L2" s="24"/>
      <c r="M2" s="12" t="s">
        <v>96</v>
      </c>
      <c r="N2" s="13">
        <v>44651</v>
      </c>
      <c r="O2" s="12">
        <v>90</v>
      </c>
      <c r="P2" s="14"/>
      <c r="Q2" s="15"/>
    </row>
    <row r="3" spans="1:17" x14ac:dyDescent="0.25">
      <c r="A3" s="12" t="str">
        <f>[2]PRINCIPAL!AV3</f>
        <v>114MUR01246</v>
      </c>
      <c r="B3" s="12"/>
      <c r="C3" s="12" t="str">
        <f>[2]PRINCIPAL!AJ3</f>
        <v>JORGE</v>
      </c>
      <c r="D3" s="12" t="str">
        <f>[2]PRINCIPAL!AK3</f>
        <v>CASTEJON</v>
      </c>
      <c r="E3" s="12" t="str">
        <f>[2]PRINCIPAL!AL3</f>
        <v>LOPEZ</v>
      </c>
      <c r="F3" s="12" t="str">
        <f>[2]PRINCIPAL!BO3</f>
        <v>ISABEL Y ANDRES</v>
      </c>
      <c r="G3" s="12">
        <f>[2]PRINCIPAL!BK3</f>
        <v>26102</v>
      </c>
      <c r="H3" s="12" t="str">
        <f>[2]PRINCIPAL!BP3</f>
        <v>SAN PEDRO DEL PINATAR</v>
      </c>
      <c r="I3" s="24"/>
      <c r="J3" s="24"/>
      <c r="K3" s="24"/>
      <c r="L3" s="24"/>
      <c r="M3" s="12" t="s">
        <v>96</v>
      </c>
      <c r="N3" s="13">
        <v>44651</v>
      </c>
      <c r="O3" s="12">
        <v>90</v>
      </c>
      <c r="P3" s="14"/>
      <c r="Q3" s="16"/>
    </row>
    <row r="4" spans="1:17" x14ac:dyDescent="0.25">
      <c r="A4" s="12" t="str">
        <f>[2]PRINCIPAL!AV4</f>
        <v>114MUR01247</v>
      </c>
      <c r="B4" s="12"/>
      <c r="C4" s="12" t="str">
        <f>[2]PRINCIPAL!AJ4</f>
        <v>JOSE</v>
      </c>
      <c r="D4" s="12" t="str">
        <f>[2]PRINCIPAL!AK4</f>
        <v>MARTINEZ</v>
      </c>
      <c r="E4" s="12" t="str">
        <f>[2]PRINCIPAL!AL4</f>
        <v>SAEZ</v>
      </c>
      <c r="F4" s="12" t="str">
        <f>[2]PRINCIPAL!BO4</f>
        <v>ISABEL Y ANDRES</v>
      </c>
      <c r="G4" s="12">
        <f>[2]PRINCIPAL!BK4</f>
        <v>26102</v>
      </c>
      <c r="H4" s="12" t="str">
        <f>[2]PRINCIPAL!BP4</f>
        <v>SAN PEDRO DEL PINATAR</v>
      </c>
      <c r="I4" s="24"/>
      <c r="J4" s="24"/>
      <c r="K4" s="24"/>
      <c r="L4" s="24"/>
      <c r="M4" s="12" t="s">
        <v>96</v>
      </c>
      <c r="N4" s="13">
        <v>44651</v>
      </c>
      <c r="O4" s="12">
        <v>90</v>
      </c>
      <c r="P4" s="17"/>
      <c r="Q4" s="15"/>
    </row>
    <row r="5" spans="1:17" x14ac:dyDescent="0.25">
      <c r="A5" s="12" t="str">
        <f>[2]PRINCIPAL!AV5</f>
        <v>114MUR01248</v>
      </c>
      <c r="B5" s="12"/>
      <c r="C5" s="12" t="str">
        <f>[2]PRINCIPAL!AJ5</f>
        <v>MARCELO</v>
      </c>
      <c r="D5" s="12" t="str">
        <f>[2]PRINCIPAL!AK5</f>
        <v>CONESA</v>
      </c>
      <c r="E5" s="12" t="str">
        <f>[2]PRINCIPAL!AL5</f>
        <v>CASTIÑEIRA</v>
      </c>
      <c r="F5" s="12" t="str">
        <f>[2]PRINCIPAL!BO5</f>
        <v>ISABEL Y ANDRES</v>
      </c>
      <c r="G5" s="12">
        <f>[2]PRINCIPAL!BK5</f>
        <v>26102</v>
      </c>
      <c r="H5" s="12" t="str">
        <f>[2]PRINCIPAL!BP5</f>
        <v>SAN PEDRO DEL PINATAR</v>
      </c>
      <c r="I5" s="24"/>
      <c r="J5" s="24"/>
      <c r="K5" s="24"/>
      <c r="L5" s="24"/>
      <c r="M5" s="12" t="s">
        <v>96</v>
      </c>
      <c r="N5" s="13">
        <v>44651</v>
      </c>
      <c r="O5" s="12">
        <v>90</v>
      </c>
      <c r="P5" s="14"/>
      <c r="Q5" s="16"/>
    </row>
    <row r="6" spans="1:17" x14ac:dyDescent="0.25">
      <c r="A6" s="12" t="str">
        <f>[2]PRINCIPAL!AV6</f>
        <v>114MUR01249</v>
      </c>
      <c r="B6" s="12"/>
      <c r="C6" s="12" t="str">
        <f>[2]PRINCIPAL!AJ6</f>
        <v>ANDRÉS JESÚS</v>
      </c>
      <c r="D6" s="12" t="str">
        <f>[2]PRINCIPAL!AK6</f>
        <v>LORENTE</v>
      </c>
      <c r="E6" s="12" t="str">
        <f>[2]PRINCIPAL!AL6</f>
        <v>GARCÍA</v>
      </c>
      <c r="F6" s="12" t="str">
        <f>[2]PRINCIPAL!BO6</f>
        <v>BALLESTA ACOSTA</v>
      </c>
      <c r="G6" s="12">
        <f>[2]PRINCIPAL!BK6</f>
        <v>22775</v>
      </c>
      <c r="H6" s="12" t="str">
        <f>[2]PRINCIPAL!BP6</f>
        <v>MAZARRÓN</v>
      </c>
      <c r="I6" s="24"/>
      <c r="J6" s="24"/>
      <c r="K6" s="24"/>
      <c r="L6" s="24"/>
      <c r="M6" s="12" t="s">
        <v>97</v>
      </c>
      <c r="N6" s="13">
        <v>44643</v>
      </c>
      <c r="O6" s="12">
        <v>306</v>
      </c>
      <c r="P6" s="14"/>
      <c r="Q6" s="16"/>
    </row>
    <row r="7" spans="1:17" x14ac:dyDescent="0.25">
      <c r="A7" s="12" t="str">
        <f>[2]PRINCIPAL!AV7</f>
        <v>114MUR01250</v>
      </c>
      <c r="B7" s="12"/>
      <c r="C7" s="12" t="str">
        <f>[2]PRINCIPAL!AJ7</f>
        <v>JESUS ANGEL</v>
      </c>
      <c r="D7" s="12" t="str">
        <f>[2]PRINCIPAL!AK7</f>
        <v>ACOSTA</v>
      </c>
      <c r="E7" s="12" t="str">
        <f>[2]PRINCIPAL!AL7</f>
        <v>SANCHEZ</v>
      </c>
      <c r="F7" s="12" t="str">
        <f>[2]PRINCIPAL!BO7</f>
        <v>BALLESTA ACOSTA</v>
      </c>
      <c r="G7" s="12">
        <f>[2]PRINCIPAL!BK7</f>
        <v>22775</v>
      </c>
      <c r="H7" s="12" t="str">
        <f>[2]PRINCIPAL!BP7</f>
        <v>MAZARRÓN</v>
      </c>
      <c r="I7" s="24"/>
      <c r="J7" s="24"/>
      <c r="K7" s="24"/>
      <c r="L7" s="24"/>
      <c r="M7" s="12" t="s">
        <v>97</v>
      </c>
      <c r="N7" s="13">
        <v>44643</v>
      </c>
      <c r="O7" s="12">
        <v>306</v>
      </c>
      <c r="P7" s="27"/>
      <c r="Q7" s="28"/>
    </row>
    <row r="8" spans="1:17" x14ac:dyDescent="0.25">
      <c r="A8" s="12" t="str">
        <f>[2]PRINCIPAL!AV8</f>
        <v>114MUR01251</v>
      </c>
      <c r="B8" s="12"/>
      <c r="C8" s="12" t="str">
        <f>[2]PRINCIPAL!AJ8</f>
        <v>JUAN MANUEL</v>
      </c>
      <c r="D8" s="12" t="str">
        <f>[2]PRINCIPAL!AK8</f>
        <v>BALLESTA</v>
      </c>
      <c r="E8" s="12" t="str">
        <f>[2]PRINCIPAL!AL8</f>
        <v>ACOSTA</v>
      </c>
      <c r="F8" s="12" t="str">
        <f>[2]PRINCIPAL!BO8</f>
        <v>BALLESTA ACOSTA</v>
      </c>
      <c r="G8" s="12">
        <f>[2]PRINCIPAL!BK8</f>
        <v>22775</v>
      </c>
      <c r="H8" s="12" t="str">
        <f>[2]PRINCIPAL!BP8</f>
        <v>MAZARRÓN</v>
      </c>
      <c r="I8" s="24"/>
      <c r="J8" s="24"/>
      <c r="K8" s="24"/>
      <c r="L8" s="24"/>
      <c r="M8" s="12" t="s">
        <v>97</v>
      </c>
      <c r="N8" s="13">
        <v>44643</v>
      </c>
      <c r="O8" s="12">
        <v>306</v>
      </c>
      <c r="P8" s="14"/>
      <c r="Q8" s="16"/>
    </row>
    <row r="9" spans="1:17" x14ac:dyDescent="0.25">
      <c r="A9" s="12" t="str">
        <f>[2]PRINCIPAL!AV9</f>
        <v>114MUR01252</v>
      </c>
      <c r="B9" s="12"/>
      <c r="C9" s="12" t="str">
        <f>[2]PRINCIPAL!AJ9</f>
        <v>JONATHAN</v>
      </c>
      <c r="D9" s="12" t="str">
        <f>[2]PRINCIPAL!AK9</f>
        <v>ACOSTA</v>
      </c>
      <c r="E9" s="12" t="str">
        <f>[2]PRINCIPAL!AL9</f>
        <v>VALVERDE</v>
      </c>
      <c r="F9" s="12" t="str">
        <f>[2]PRINCIPAL!BO9</f>
        <v>BALLESTA ACOSTA</v>
      </c>
      <c r="G9" s="12">
        <f>[2]PRINCIPAL!BK9</f>
        <v>22775</v>
      </c>
      <c r="H9" s="12" t="str">
        <f>[2]PRINCIPAL!BP9</f>
        <v>MAZARRÓN</v>
      </c>
      <c r="I9" s="24"/>
      <c r="J9" s="24"/>
      <c r="K9" s="24"/>
      <c r="L9" s="24"/>
      <c r="M9" s="22"/>
      <c r="N9" s="21"/>
      <c r="O9" s="22"/>
    </row>
    <row r="10" spans="1:17" x14ac:dyDescent="0.25">
      <c r="A10" s="12" t="str">
        <f>[2]PRINCIPAL!AV10</f>
        <v>114MUR01253</v>
      </c>
      <c r="B10" s="12"/>
      <c r="C10" s="12" t="str">
        <f>[2]PRINCIPAL!AJ10</f>
        <v>FRANCISCO</v>
      </c>
      <c r="D10" s="12" t="str">
        <f>[2]PRINCIPAL!AK10</f>
        <v>MENCHON</v>
      </c>
      <c r="E10" s="12" t="str">
        <f>[2]PRINCIPAL!AL10</f>
        <v>VIVANCOS</v>
      </c>
      <c r="F10" s="12" t="str">
        <f>[2]PRINCIPAL!BO10</f>
        <v>CINCO HERMANOS DOS</v>
      </c>
      <c r="G10" s="12">
        <f>[2]PRINCIPAL!BK10</f>
        <v>22294</v>
      </c>
      <c r="H10" s="12" t="str">
        <f>[2]PRINCIPAL!BP10</f>
        <v>MAZARRÓN</v>
      </c>
      <c r="I10" s="24"/>
      <c r="J10" s="24"/>
      <c r="K10" s="24"/>
      <c r="L10" s="24"/>
      <c r="M10" s="12" t="s">
        <v>98</v>
      </c>
      <c r="N10" s="13">
        <v>44643</v>
      </c>
      <c r="O10" s="12">
        <v>94</v>
      </c>
    </row>
    <row r="11" spans="1:17" x14ac:dyDescent="0.25">
      <c r="A11" s="12" t="str">
        <f>[2]PRINCIPAL!AV11</f>
        <v>114MUR01254</v>
      </c>
      <c r="B11" s="12"/>
      <c r="C11" s="12" t="str">
        <f>[2]PRINCIPAL!AJ11</f>
        <v>JUAN M.</v>
      </c>
      <c r="D11" s="12" t="str">
        <f>[2]PRINCIPAL!AK11</f>
        <v>MENCHON</v>
      </c>
      <c r="E11" s="12" t="str">
        <f>[2]PRINCIPAL!AL11</f>
        <v>VIVANCOS</v>
      </c>
      <c r="F11" s="12" t="str">
        <f>[2]PRINCIPAL!BO11</f>
        <v>CINCO HERMANOS DOS</v>
      </c>
      <c r="G11" s="12">
        <f>[2]PRINCIPAL!BK11</f>
        <v>22294</v>
      </c>
      <c r="H11" s="12" t="str">
        <f>[2]PRINCIPAL!BP11</f>
        <v>MAZARRÓN</v>
      </c>
      <c r="I11" s="24"/>
      <c r="J11" s="24"/>
      <c r="K11" s="24"/>
      <c r="L11" s="24"/>
      <c r="M11" s="12" t="s">
        <v>98</v>
      </c>
      <c r="N11" s="13">
        <v>44643</v>
      </c>
      <c r="O11" s="12">
        <v>94</v>
      </c>
    </row>
    <row r="12" spans="1:17" x14ac:dyDescent="0.25">
      <c r="A12" s="12" t="str">
        <f>[2]PRINCIPAL!AV12</f>
        <v>114MUR01255</v>
      </c>
      <c r="B12" s="12"/>
      <c r="C12" s="12" t="str">
        <f>[2]PRINCIPAL!AJ12</f>
        <v>BERNARDO</v>
      </c>
      <c r="D12" s="12" t="str">
        <f>[2]PRINCIPAL!AK12</f>
        <v>MEDRANO</v>
      </c>
      <c r="E12" s="12" t="str">
        <f>[2]PRINCIPAL!AL12</f>
        <v>MENCHÓN</v>
      </c>
      <c r="F12" s="12" t="str">
        <f>[2]PRINCIPAL!BO12</f>
        <v>CINCO HERMANOS DOS</v>
      </c>
      <c r="G12" s="12">
        <f>[2]PRINCIPAL!BK12</f>
        <v>22294</v>
      </c>
      <c r="H12" s="12" t="str">
        <f>[2]PRINCIPAL!BP12</f>
        <v>MAZARRÓN</v>
      </c>
      <c r="I12" s="24"/>
      <c r="J12" s="24"/>
      <c r="K12" s="24"/>
      <c r="L12" s="24"/>
      <c r="M12" s="12" t="s">
        <v>98</v>
      </c>
      <c r="N12" s="13">
        <v>44643</v>
      </c>
      <c r="O12" s="12">
        <v>94</v>
      </c>
    </row>
    <row r="13" spans="1:17" x14ac:dyDescent="0.25">
      <c r="A13" s="12" t="str">
        <f>[2]PRINCIPAL!AV13</f>
        <v>114MUR01256</v>
      </c>
      <c r="B13" s="12"/>
      <c r="C13" s="12" t="str">
        <f>[2]PRINCIPAL!AJ13</f>
        <v>PEDRO</v>
      </c>
      <c r="D13" s="12" t="str">
        <f>[2]PRINCIPAL!AK13</f>
        <v>RODRIGUEZ</v>
      </c>
      <c r="E13" s="12" t="str">
        <f>[2]PRINCIPAL!AL13</f>
        <v>LOPEZ</v>
      </c>
      <c r="F13" s="12" t="str">
        <f>[2]PRINCIPAL!BO13</f>
        <v>EL COMETIERRA</v>
      </c>
      <c r="G13" s="12">
        <f>[2]PRINCIPAL!BK13</f>
        <v>22886</v>
      </c>
      <c r="H13" s="12" t="str">
        <f>[2]PRINCIPAL!BP13</f>
        <v>MAZARRÓN</v>
      </c>
      <c r="I13" s="24"/>
      <c r="J13" s="24"/>
      <c r="K13" s="41"/>
      <c r="L13" s="24"/>
      <c r="M13" s="12" t="s">
        <v>99</v>
      </c>
      <c r="N13" s="13">
        <v>44643</v>
      </c>
      <c r="O13" s="12">
        <v>277</v>
      </c>
    </row>
    <row r="14" spans="1:17" x14ac:dyDescent="0.25">
      <c r="A14" s="12" t="str">
        <f>[2]PRINCIPAL!AV14</f>
        <v>114MUR01257</v>
      </c>
      <c r="B14" s="12"/>
      <c r="C14" s="12" t="str">
        <f>[2]PRINCIPAL!AJ14</f>
        <v>LAMINE</v>
      </c>
      <c r="D14" s="12" t="str">
        <f>[2]PRINCIPAL!AK14</f>
        <v>SARR</v>
      </c>
      <c r="E14" s="12">
        <f>[2]PRINCIPAL!AL14</f>
        <v>0</v>
      </c>
      <c r="F14" s="12" t="str">
        <f>[2]PRINCIPAL!BO14</f>
        <v>EL COMETIERRA</v>
      </c>
      <c r="G14" s="12">
        <f>[2]PRINCIPAL!BK14</f>
        <v>22886</v>
      </c>
      <c r="H14" s="12" t="str">
        <f>[2]PRINCIPAL!BP14</f>
        <v>MAZARRÓN</v>
      </c>
      <c r="I14" s="24"/>
      <c r="J14" s="24"/>
      <c r="K14" s="41"/>
      <c r="L14" s="24"/>
      <c r="M14" s="12" t="s">
        <v>99</v>
      </c>
      <c r="N14" s="13">
        <v>44643</v>
      </c>
      <c r="O14" s="12">
        <v>277</v>
      </c>
    </row>
    <row r="15" spans="1:17" x14ac:dyDescent="0.25">
      <c r="A15" s="12" t="str">
        <f>[2]PRINCIPAL!AV15</f>
        <v>114MUR01258</v>
      </c>
      <c r="B15" s="12"/>
      <c r="C15" s="12" t="str">
        <f>[2]PRINCIPAL!AJ15</f>
        <v>SANTOS</v>
      </c>
      <c r="D15" s="12" t="str">
        <f>[2]PRINCIPAL!AK15</f>
        <v>BALLESTA</v>
      </c>
      <c r="E15" s="12" t="str">
        <f>[2]PRINCIPAL!AL15</f>
        <v>ACOSTA</v>
      </c>
      <c r="F15" s="12" t="str">
        <f>[2]PRINCIPAL!BO15</f>
        <v>EL COMETIERRA</v>
      </c>
      <c r="G15" s="12">
        <f>[2]PRINCIPAL!BK15</f>
        <v>22886</v>
      </c>
      <c r="H15" s="12" t="str">
        <f>[2]PRINCIPAL!BP15</f>
        <v>MAZARRÓN</v>
      </c>
      <c r="I15" s="24"/>
      <c r="J15" s="24"/>
      <c r="K15" s="41"/>
      <c r="L15" s="24"/>
      <c r="M15" s="12" t="s">
        <v>99</v>
      </c>
      <c r="N15" s="13">
        <v>44643</v>
      </c>
      <c r="O15" s="12">
        <v>277</v>
      </c>
    </row>
    <row r="16" spans="1:17" x14ac:dyDescent="0.25">
      <c r="A16" s="20" t="str">
        <f>[2]PRINCIPAL!AV16</f>
        <v>114MUR01259</v>
      </c>
      <c r="B16" s="20"/>
      <c r="C16" s="20" t="str">
        <f>[2]PRINCIPAL!AJ16</f>
        <v>KHALIFA</v>
      </c>
      <c r="D16" s="20" t="str">
        <f>[2]PRINCIPAL!AK16</f>
        <v>BABACAR</v>
      </c>
      <c r="E16" s="20" t="str">
        <f>[2]PRINCIPAL!AL16</f>
        <v>NDONG</v>
      </c>
      <c r="F16" s="20" t="str">
        <f>[2]PRINCIPAL!BO16</f>
        <v>ESTEL DE MAR 27</v>
      </c>
      <c r="G16" s="20">
        <f>[2]PRINCIPAL!BK16</f>
        <v>22769</v>
      </c>
      <c r="H16" s="20" t="str">
        <f>[2]PRINCIPAL!BP16</f>
        <v>MAZARRÓN</v>
      </c>
      <c r="I16" s="24"/>
      <c r="J16" s="24"/>
      <c r="K16" s="24"/>
      <c r="L16" s="24"/>
      <c r="M16" s="20"/>
      <c r="N16" s="29"/>
      <c r="O16" s="20"/>
    </row>
    <row r="17" spans="1:17" x14ac:dyDescent="0.25">
      <c r="A17" s="12" t="str">
        <f>[2]PRINCIPAL!AV17</f>
        <v>114MUR01260</v>
      </c>
      <c r="B17" s="12"/>
      <c r="C17" s="12" t="str">
        <f>[2]PRINCIPAL!AJ17</f>
        <v>PEDRO JOSE</v>
      </c>
      <c r="D17" s="12" t="str">
        <f>[2]PRINCIPAL!AK17</f>
        <v>SANCHEZ</v>
      </c>
      <c r="E17" s="12" t="str">
        <f>[2]PRINCIPAL!AL17</f>
        <v>MORENO</v>
      </c>
      <c r="F17" s="12" t="str">
        <f>[2]PRINCIPAL!BO17</f>
        <v>ESTEL DE MAR 27</v>
      </c>
      <c r="G17" s="12">
        <f>[2]PRINCIPAL!BK17</f>
        <v>22769</v>
      </c>
      <c r="H17" s="12" t="str">
        <f>[2]PRINCIPAL!BP17</f>
        <v>MAZARRÓN</v>
      </c>
      <c r="I17" s="24"/>
      <c r="J17" s="24"/>
      <c r="K17" s="41"/>
      <c r="L17" s="24"/>
      <c r="M17" s="12" t="s">
        <v>100</v>
      </c>
      <c r="N17" s="13">
        <v>44643</v>
      </c>
      <c r="O17" s="12">
        <v>279</v>
      </c>
    </row>
    <row r="18" spans="1:17" x14ac:dyDescent="0.25">
      <c r="A18" s="30" t="str">
        <f>[2]PRINCIPAL!AV18</f>
        <v>114MUR01261</v>
      </c>
      <c r="B18" s="30"/>
      <c r="C18" s="30" t="str">
        <f>[2]PRINCIPAL!AJ18</f>
        <v>TOMÁS</v>
      </c>
      <c r="D18" s="30" t="str">
        <f>[2]PRINCIPAL!AK18</f>
        <v>MENCHÓN</v>
      </c>
      <c r="E18" s="30" t="str">
        <f>[2]PRINCIPAL!AL18</f>
        <v>HERNÁNDEZ</v>
      </c>
      <c r="F18" s="30" t="str">
        <f>[2]PRINCIPAL!BO18</f>
        <v>ESTEL DE MAR 27</v>
      </c>
      <c r="G18" s="30">
        <f>[2]PRINCIPAL!BK18</f>
        <v>22769</v>
      </c>
      <c r="H18" s="30" t="str">
        <f>[2]PRINCIPAL!BP18</f>
        <v>MAZARRÓN</v>
      </c>
      <c r="I18" s="24"/>
      <c r="J18" s="24"/>
      <c r="K18" s="24"/>
      <c r="L18" s="24"/>
      <c r="M18" s="30"/>
      <c r="N18" s="31"/>
      <c r="O18" s="30"/>
      <c r="P18" s="2"/>
      <c r="Q18" s="2"/>
    </row>
    <row r="19" spans="1:17" x14ac:dyDescent="0.25">
      <c r="A19" s="30" t="str">
        <f>[2]PRINCIPAL!AV19</f>
        <v>114MUR01262</v>
      </c>
      <c r="B19" s="30"/>
      <c r="C19" s="30" t="str">
        <f>[2]PRINCIPAL!AJ19</f>
        <v>ANTONIO FRANCISCO</v>
      </c>
      <c r="D19" s="30" t="str">
        <f>[2]PRINCIPAL!AK19</f>
        <v>ACOSTA</v>
      </c>
      <c r="E19" s="30" t="str">
        <f>[2]PRINCIPAL!AL19</f>
        <v>GARCIA</v>
      </c>
      <c r="F19" s="30" t="str">
        <f>[2]PRINCIPAL!BO19</f>
        <v>JOSE Y DERI</v>
      </c>
      <c r="G19" s="30">
        <f>[2]PRINCIPAL!BK19</f>
        <v>26432</v>
      </c>
      <c r="H19" s="30" t="str">
        <f>[2]PRINCIPAL!BP19</f>
        <v>MAZARRÓN</v>
      </c>
      <c r="I19" s="24"/>
      <c r="J19" s="24"/>
      <c r="K19" s="24"/>
      <c r="L19" s="24"/>
      <c r="M19" s="30"/>
      <c r="N19" s="31"/>
      <c r="O19" s="30"/>
    </row>
    <row r="20" spans="1:17" x14ac:dyDescent="0.25">
      <c r="A20" s="12" t="str">
        <f>[2]PRINCIPAL!AV20</f>
        <v>114MUR01263</v>
      </c>
      <c r="B20" s="12"/>
      <c r="C20" s="12" t="str">
        <f>[2]PRINCIPAL!AJ20</f>
        <v>JAVIER</v>
      </c>
      <c r="D20" s="12" t="str">
        <f>[2]PRINCIPAL!AK20</f>
        <v>PAREDES</v>
      </c>
      <c r="E20" s="12" t="str">
        <f>[2]PRINCIPAL!AL20</f>
        <v>GARCIA</v>
      </c>
      <c r="F20" s="12" t="str">
        <f>[2]PRINCIPAL!BO20</f>
        <v>JOSE Y DERI</v>
      </c>
      <c r="G20" s="12">
        <f>[2]PRINCIPAL!BK20</f>
        <v>26432</v>
      </c>
      <c r="H20" s="12" t="str">
        <f>[2]PRINCIPAL!BP20</f>
        <v>MAZARRÓN</v>
      </c>
      <c r="I20" s="24"/>
      <c r="J20" s="24"/>
      <c r="K20" s="41"/>
      <c r="L20" s="24"/>
      <c r="M20" s="12" t="s">
        <v>101</v>
      </c>
      <c r="N20" s="13">
        <v>44643</v>
      </c>
      <c r="O20" s="12">
        <v>246</v>
      </c>
    </row>
    <row r="21" spans="1:17" x14ac:dyDescent="0.25">
      <c r="A21" s="12" t="str">
        <f>[2]PRINCIPAL!AV21</f>
        <v>114MUR01264</v>
      </c>
      <c r="B21" s="12"/>
      <c r="C21" s="12" t="str">
        <f>[2]PRINCIPAL!AJ21</f>
        <v>JOSÉ FRANCISCO</v>
      </c>
      <c r="D21" s="12" t="str">
        <f>[2]PRINCIPAL!AK21</f>
        <v>MUÑOZ</v>
      </c>
      <c r="E21" s="12" t="str">
        <f>[2]PRINCIPAL!AL21</f>
        <v>RAJA</v>
      </c>
      <c r="F21" s="12" t="str">
        <f>[2]PRINCIPAL!BO21</f>
        <v>JOSE Y DERI</v>
      </c>
      <c r="G21" s="12">
        <f>[2]PRINCIPAL!BK21</f>
        <v>26432</v>
      </c>
      <c r="H21" s="12" t="str">
        <f>[2]PRINCIPAL!BP21</f>
        <v>MAZARRÓN</v>
      </c>
      <c r="I21" s="24"/>
      <c r="J21" s="24"/>
      <c r="K21" s="41"/>
      <c r="L21" s="24"/>
      <c r="M21" s="12" t="s">
        <v>101</v>
      </c>
      <c r="N21" s="13">
        <v>44643</v>
      </c>
      <c r="O21" s="12">
        <v>246</v>
      </c>
    </row>
    <row r="22" spans="1:17" x14ac:dyDescent="0.25">
      <c r="A22" s="12" t="str">
        <f>[2]PRINCIPAL!AV22</f>
        <v>114MUR01265</v>
      </c>
      <c r="B22" s="12"/>
      <c r="C22" s="12" t="str">
        <f>[2]PRINCIPAL!AJ22</f>
        <v>JULIO</v>
      </c>
      <c r="D22" s="12" t="str">
        <f>[2]PRINCIPAL!AK22</f>
        <v>ALBERTO</v>
      </c>
      <c r="E22" s="12" t="str">
        <f>[2]PRINCIPAL!AL22</f>
        <v>IBARRA</v>
      </c>
      <c r="F22" s="12" t="str">
        <f>[2]PRINCIPAL!BO22</f>
        <v>PEDRO Y MARIA</v>
      </c>
      <c r="G22" s="12">
        <f>[2]PRINCIPAL!BK22</f>
        <v>22825</v>
      </c>
      <c r="H22" s="12" t="str">
        <f>[2]PRINCIPAL!BP22</f>
        <v>MAZARRÓN</v>
      </c>
      <c r="I22" s="24"/>
      <c r="J22" s="24"/>
      <c r="K22" s="24"/>
      <c r="L22" s="24"/>
      <c r="M22" s="22" t="s">
        <v>109</v>
      </c>
      <c r="N22" s="13">
        <v>44643</v>
      </c>
      <c r="O22" s="12">
        <v>293</v>
      </c>
    </row>
    <row r="23" spans="1:17" x14ac:dyDescent="0.25">
      <c r="A23" s="12" t="str">
        <f>[2]PRINCIPAL!AV23</f>
        <v>114MUR01266</v>
      </c>
      <c r="B23" s="12"/>
      <c r="C23" s="12" t="str">
        <f>[2]PRINCIPAL!AJ23</f>
        <v>IBRAHIMA</v>
      </c>
      <c r="D23" s="12" t="str">
        <f>[2]PRINCIPAL!AK23</f>
        <v>KAMARA</v>
      </c>
      <c r="E23" s="12">
        <f>[2]PRINCIPAL!AL23</f>
        <v>0</v>
      </c>
      <c r="F23" s="12" t="str">
        <f>[2]PRINCIPAL!BO23</f>
        <v>PEDRO Y MARIA</v>
      </c>
      <c r="G23" s="12">
        <f>[2]PRINCIPAL!BK23</f>
        <v>22825</v>
      </c>
      <c r="H23" s="12" t="str">
        <f>[2]PRINCIPAL!BP23</f>
        <v>MAZARRÓN</v>
      </c>
      <c r="I23" s="24"/>
      <c r="J23" s="24"/>
      <c r="K23" s="24"/>
      <c r="L23" s="24"/>
      <c r="M23" s="22" t="s">
        <v>110</v>
      </c>
      <c r="N23" s="13">
        <v>44643</v>
      </c>
      <c r="O23" s="12">
        <v>262</v>
      </c>
    </row>
    <row r="24" spans="1:17" x14ac:dyDescent="0.25">
      <c r="A24" s="30" t="str">
        <f>[2]PRINCIPAL!AV24</f>
        <v>114MUR01267</v>
      </c>
      <c r="B24" s="30"/>
      <c r="C24" s="30" t="str">
        <f>[2]PRINCIPAL!AJ24</f>
        <v>MIGUEL</v>
      </c>
      <c r="D24" s="30" t="str">
        <f>[2]PRINCIPAL!AK24</f>
        <v>GARCÍA</v>
      </c>
      <c r="E24" s="30" t="str">
        <f>[2]PRINCIPAL!AL24</f>
        <v>PÉREZ</v>
      </c>
      <c r="F24" s="30" t="str">
        <f>[2]PRINCIPAL!BO24</f>
        <v>PEDRO Y MARIA</v>
      </c>
      <c r="G24" s="30">
        <f>[2]PRINCIPAL!BK24</f>
        <v>22825</v>
      </c>
      <c r="H24" s="30" t="str">
        <f>[2]PRINCIPAL!BP24</f>
        <v>MAZARRÓN</v>
      </c>
      <c r="I24" s="24"/>
      <c r="J24" s="24"/>
      <c r="K24" s="24"/>
      <c r="L24" s="24"/>
      <c r="M24" s="30"/>
      <c r="N24" s="31"/>
      <c r="O24" s="30"/>
      <c r="P24" s="2"/>
      <c r="Q24" s="2"/>
    </row>
    <row r="25" spans="1:17" x14ac:dyDescent="0.25">
      <c r="A25" s="12" t="str">
        <f>[2]PRINCIPAL!AV25</f>
        <v>114MUR01268</v>
      </c>
      <c r="B25" s="12"/>
      <c r="C25" s="12" t="str">
        <f>[2]PRINCIPAL!AJ25</f>
        <v>MANUEL</v>
      </c>
      <c r="D25" s="12" t="str">
        <f>[2]PRINCIPAL!AK25</f>
        <v>CARRILLO</v>
      </c>
      <c r="E25" s="12" t="str">
        <f>[2]PRINCIPAL!AL25</f>
        <v>SANCHEZ</v>
      </c>
      <c r="F25" s="12" t="str">
        <f>[2]PRINCIPAL!BO25</f>
        <v>FLOR DE BARCELONA</v>
      </c>
      <c r="G25" s="12">
        <f>[2]PRINCIPAL!BK25</f>
        <v>23148</v>
      </c>
      <c r="H25" s="12" t="str">
        <f>[2]PRINCIPAL!BP25</f>
        <v>CARTAGENA</v>
      </c>
      <c r="I25" s="24"/>
      <c r="J25" s="24"/>
      <c r="K25" s="24"/>
      <c r="L25" s="24"/>
      <c r="M25" s="22"/>
      <c r="N25" s="13">
        <v>44649</v>
      </c>
      <c r="O25" s="32">
        <v>3800</v>
      </c>
    </row>
    <row r="26" spans="1:17" x14ac:dyDescent="0.25">
      <c r="A26" s="12" t="str">
        <f>[2]PRINCIPAL!AV26</f>
        <v>114MUR01269</v>
      </c>
      <c r="B26" s="12"/>
      <c r="C26" s="12" t="str">
        <f>[2]PRINCIPAL!AJ26</f>
        <v>PEDRO MIGUEL</v>
      </c>
      <c r="D26" s="12" t="str">
        <f>[2]PRINCIPAL!AK26</f>
        <v>ACOSTA</v>
      </c>
      <c r="E26" s="12" t="str">
        <f>[2]PRINCIPAL!AL26</f>
        <v>HERNANDEZ</v>
      </c>
      <c r="F26" s="12" t="str">
        <f>[2]PRINCIPAL!BO26</f>
        <v>GERMAR</v>
      </c>
      <c r="G26" s="12">
        <f>[2]PRINCIPAL!BK26</f>
        <v>24503</v>
      </c>
      <c r="H26" s="12" t="str">
        <f>[2]PRINCIPAL!BP26</f>
        <v>CARTAGENA</v>
      </c>
      <c r="I26" s="24"/>
      <c r="J26" s="24"/>
      <c r="K26" s="24"/>
      <c r="L26" s="24"/>
      <c r="M26" s="12" t="s">
        <v>102</v>
      </c>
      <c r="N26" s="13">
        <v>44649</v>
      </c>
      <c r="O26" s="12">
        <v>3500</v>
      </c>
    </row>
    <row r="27" spans="1:17" x14ac:dyDescent="0.25">
      <c r="A27" s="12" t="str">
        <f>[2]PRINCIPAL!AV27</f>
        <v>114MUR01270</v>
      </c>
      <c r="B27" s="12"/>
      <c r="C27" s="12" t="str">
        <f>[2]PRINCIPAL!AJ27</f>
        <v>FERNANDO</v>
      </c>
      <c r="D27" s="12" t="str">
        <f>[2]PRINCIPAL!AK27</f>
        <v>VELA</v>
      </c>
      <c r="E27" s="12" t="str">
        <f>[2]PRINCIPAL!AL27</f>
        <v>HERNANDEZ</v>
      </c>
      <c r="F27" s="12" t="str">
        <f>[2]PRINCIPAL!BO27</f>
        <v>GERMAR</v>
      </c>
      <c r="G27" s="12">
        <f>[2]PRINCIPAL!BK27</f>
        <v>24503</v>
      </c>
      <c r="H27" s="12" t="str">
        <f>[2]PRINCIPAL!BP27</f>
        <v>CARTAGENA</v>
      </c>
      <c r="I27" s="24"/>
      <c r="J27" s="24"/>
      <c r="K27" s="24"/>
      <c r="L27" s="24"/>
      <c r="M27" s="12" t="s">
        <v>102</v>
      </c>
      <c r="N27" s="13">
        <v>44649</v>
      </c>
      <c r="O27" s="12">
        <v>3500</v>
      </c>
    </row>
    <row r="28" spans="1:17" x14ac:dyDescent="0.25">
      <c r="A28" s="12" t="str">
        <f>[2]PRINCIPAL!AV28</f>
        <v>114MUR01271</v>
      </c>
      <c r="B28" s="12"/>
      <c r="C28" s="12" t="str">
        <f>[2]PRINCIPAL!AJ28</f>
        <v>LAMINE</v>
      </c>
      <c r="D28" s="12" t="str">
        <f>[2]PRINCIPAL!AK28</f>
        <v>SALL</v>
      </c>
      <c r="E28" s="12">
        <f>[2]PRINCIPAL!AL28</f>
        <v>0</v>
      </c>
      <c r="F28" s="12" t="str">
        <f>[2]PRINCIPAL!BO28</f>
        <v>GERMAR</v>
      </c>
      <c r="G28" s="12">
        <f>[2]PRINCIPAL!BK28</f>
        <v>24503</v>
      </c>
      <c r="H28" s="12" t="str">
        <f>[2]PRINCIPAL!BP28</f>
        <v>CARTAGENA</v>
      </c>
      <c r="I28" s="24"/>
      <c r="J28" s="24"/>
      <c r="K28" s="24"/>
      <c r="L28" s="24"/>
      <c r="M28" s="12" t="s">
        <v>102</v>
      </c>
      <c r="N28" s="13">
        <v>44649</v>
      </c>
      <c r="O28" s="12">
        <v>3500</v>
      </c>
    </row>
    <row r="29" spans="1:17" x14ac:dyDescent="0.25">
      <c r="A29" s="12" t="str">
        <f>[2]PRINCIPAL!AV29</f>
        <v>114MUR01272</v>
      </c>
      <c r="B29" s="12"/>
      <c r="C29" s="12" t="str">
        <f>[2]PRINCIPAL!AJ29</f>
        <v xml:space="preserve">ANTONIO  </v>
      </c>
      <c r="D29" s="12" t="str">
        <f>[2]PRINCIPAL!AK29</f>
        <v>HERNÁNDEZ</v>
      </c>
      <c r="E29" s="12" t="str">
        <f>[2]PRINCIPAL!AL29</f>
        <v>PASTOR</v>
      </c>
      <c r="F29" s="12" t="str">
        <f>[2]PRINCIPAL!BO29</f>
        <v>GERMAR</v>
      </c>
      <c r="G29" s="12">
        <f>[2]PRINCIPAL!BK29</f>
        <v>24503</v>
      </c>
      <c r="H29" s="12" t="str">
        <f>[2]PRINCIPAL!BP29</f>
        <v>CARTAGENA</v>
      </c>
      <c r="I29" s="24"/>
      <c r="J29" s="24"/>
      <c r="K29" s="24"/>
      <c r="L29" s="24"/>
      <c r="M29" s="12" t="s">
        <v>102</v>
      </c>
      <c r="N29" s="13">
        <v>44649</v>
      </c>
      <c r="O29" s="12">
        <v>3500</v>
      </c>
    </row>
    <row r="30" spans="1:17" x14ac:dyDescent="0.25">
      <c r="A30" s="12" t="str">
        <f>[2]PRINCIPAL!AV30</f>
        <v>114MUR01273</v>
      </c>
      <c r="B30" s="12"/>
      <c r="C30" s="12" t="str">
        <f>[2]PRINCIPAL!AJ30</f>
        <v>MANUEL</v>
      </c>
      <c r="D30" s="12" t="str">
        <f>[2]PRINCIPAL!AK30</f>
        <v>HERNANDEZ</v>
      </c>
      <c r="E30" s="12" t="str">
        <f>[2]PRINCIPAL!AL30</f>
        <v>AGUADO</v>
      </c>
      <c r="F30" s="12" t="str">
        <f>[2]PRINCIPAL!BO30</f>
        <v>HERNANDEZ AGUADO</v>
      </c>
      <c r="G30" s="12">
        <f>[2]PRINCIPAL!BK30</f>
        <v>25328</v>
      </c>
      <c r="H30" s="12" t="str">
        <f>[2]PRINCIPAL!BP30</f>
        <v>CARTAGENA</v>
      </c>
      <c r="I30" s="24"/>
      <c r="J30" s="24"/>
      <c r="K30" s="24"/>
      <c r="L30" s="24"/>
      <c r="M30" s="22"/>
      <c r="N30" s="13">
        <v>44649</v>
      </c>
      <c r="O30" s="12">
        <v>3250</v>
      </c>
    </row>
    <row r="31" spans="1:17" x14ac:dyDescent="0.25">
      <c r="A31" s="12" t="str">
        <f>[2]PRINCIPAL!AV31</f>
        <v>114MUR01274</v>
      </c>
      <c r="B31" s="12"/>
      <c r="C31" s="12" t="str">
        <f>[2]PRINCIPAL!AJ31</f>
        <v>ANTONIO</v>
      </c>
      <c r="D31" s="12" t="str">
        <f>[2]PRINCIPAL!AK31</f>
        <v>HERNANDEZ</v>
      </c>
      <c r="E31" s="12" t="str">
        <f>[2]PRINCIPAL!AL31</f>
        <v>AGUADO</v>
      </c>
      <c r="F31" s="12" t="str">
        <f>[2]PRINCIPAL!BO31</f>
        <v>HERNANDEZ AGUADO</v>
      </c>
      <c r="G31" s="12">
        <f>[2]PRINCIPAL!BK31</f>
        <v>25328</v>
      </c>
      <c r="H31" s="12" t="str">
        <f>[2]PRINCIPAL!BP31</f>
        <v>CARTAGENA</v>
      </c>
      <c r="I31" s="24"/>
      <c r="J31" s="24"/>
      <c r="K31" s="24"/>
      <c r="L31" s="24"/>
      <c r="M31" s="22"/>
      <c r="N31" s="13">
        <v>44649</v>
      </c>
      <c r="O31" s="12">
        <v>3250</v>
      </c>
    </row>
    <row r="32" spans="1:17" x14ac:dyDescent="0.25">
      <c r="A32" s="12" t="str">
        <f>[2]PRINCIPAL!AV32</f>
        <v>114MUR01275</v>
      </c>
      <c r="B32" s="12"/>
      <c r="C32" s="12" t="str">
        <f>[2]PRINCIPAL!AJ32</f>
        <v>SALVADOR</v>
      </c>
      <c r="D32" s="12" t="str">
        <f>[2]PRINCIPAL!AK32</f>
        <v>HERNANDEZ</v>
      </c>
      <c r="E32" s="12" t="str">
        <f>[2]PRINCIPAL!AL32</f>
        <v>AGUADO</v>
      </c>
      <c r="F32" s="12" t="str">
        <f>[2]PRINCIPAL!BO32</f>
        <v>HERNANDEZ AGUADO</v>
      </c>
      <c r="G32" s="12">
        <f>[2]PRINCIPAL!BK32</f>
        <v>25328</v>
      </c>
      <c r="H32" s="12" t="str">
        <f>[2]PRINCIPAL!BP32</f>
        <v>CARTAGENA</v>
      </c>
      <c r="I32" s="24"/>
      <c r="J32" s="24"/>
      <c r="K32" s="24"/>
      <c r="L32" s="24"/>
      <c r="M32" s="22"/>
      <c r="N32" s="13">
        <v>44649</v>
      </c>
      <c r="O32" s="12">
        <v>3250</v>
      </c>
    </row>
    <row r="33" spans="1:15" x14ac:dyDescent="0.25">
      <c r="A33" s="12" t="str">
        <f>[2]PRINCIPAL!AV33</f>
        <v>114MUR01276</v>
      </c>
      <c r="B33" s="12"/>
      <c r="C33" s="12" t="str">
        <f>[2]PRINCIPAL!AJ33</f>
        <v>SANTOS</v>
      </c>
      <c r="D33" s="12" t="str">
        <f>[2]PRINCIPAL!AK33</f>
        <v>ACOSTA</v>
      </c>
      <c r="E33" s="12" t="str">
        <f>[2]PRINCIPAL!AL33</f>
        <v>TOBAL</v>
      </c>
      <c r="F33" s="12" t="str">
        <f>[2]PRINCIPAL!BO33</f>
        <v>ISABEL MARTINEZ</v>
      </c>
      <c r="G33" s="12">
        <f>[2]PRINCIPAL!BK33</f>
        <v>25781</v>
      </c>
      <c r="H33" s="12" t="str">
        <f>[2]PRINCIPAL!BP33</f>
        <v>CARTAGENA</v>
      </c>
      <c r="I33" s="24"/>
      <c r="J33" s="24"/>
      <c r="K33" s="24"/>
      <c r="L33" s="24"/>
      <c r="M33" s="12" t="s">
        <v>98</v>
      </c>
      <c r="N33" s="13">
        <v>44649</v>
      </c>
      <c r="O33" s="12">
        <v>3860</v>
      </c>
    </row>
    <row r="34" spans="1:15" x14ac:dyDescent="0.25">
      <c r="A34" s="12" t="str">
        <f>[2]PRINCIPAL!AV34</f>
        <v>114MUR01277</v>
      </c>
      <c r="B34" s="12"/>
      <c r="C34" s="12" t="str">
        <f>[2]PRINCIPAL!AJ34</f>
        <v>KWANE</v>
      </c>
      <c r="D34" s="12" t="str">
        <f>[2]PRINCIPAL!AK34</f>
        <v>SOWAH</v>
      </c>
      <c r="E34" s="12">
        <f>[2]PRINCIPAL!AL34</f>
        <v>0</v>
      </c>
      <c r="F34" s="12" t="str">
        <f>[2]PRINCIPAL!BO34</f>
        <v>ISABEL MARTINEZ</v>
      </c>
      <c r="G34" s="12">
        <f>[2]PRINCIPAL!BK34</f>
        <v>25781</v>
      </c>
      <c r="H34" s="12" t="str">
        <f>[2]PRINCIPAL!BP34</f>
        <v>CARTAGENA</v>
      </c>
      <c r="I34" s="24"/>
      <c r="J34" s="24"/>
      <c r="K34" s="24"/>
      <c r="L34" s="24"/>
      <c r="M34" s="12" t="s">
        <v>98</v>
      </c>
      <c r="N34" s="13">
        <v>44649</v>
      </c>
      <c r="O34" s="12">
        <v>3860</v>
      </c>
    </row>
    <row r="35" spans="1:15" x14ac:dyDescent="0.25">
      <c r="A35" s="12" t="str">
        <f>[2]PRINCIPAL!AV35</f>
        <v>114MUR01278</v>
      </c>
      <c r="B35" s="12"/>
      <c r="C35" s="12" t="str">
        <f>[2]PRINCIPAL!AJ35</f>
        <v>MANUEL B.</v>
      </c>
      <c r="D35" s="12" t="str">
        <f>[2]PRINCIPAL!AK35</f>
        <v>MARTINEZ</v>
      </c>
      <c r="E35" s="12" t="str">
        <f>[2]PRINCIPAL!AL35</f>
        <v>GARCIA</v>
      </c>
      <c r="F35" s="12" t="str">
        <f>[2]PRINCIPAL!BO35</f>
        <v>ISABEL MARTINEZ</v>
      </c>
      <c r="G35" s="12">
        <f>[2]PRINCIPAL!BK35</f>
        <v>25781</v>
      </c>
      <c r="H35" s="12" t="str">
        <f>[2]PRINCIPAL!BP35</f>
        <v>CARTAGENA</v>
      </c>
      <c r="I35" s="24"/>
      <c r="J35" s="24"/>
      <c r="K35" s="24"/>
      <c r="L35" s="24"/>
      <c r="M35" s="12" t="s">
        <v>98</v>
      </c>
      <c r="N35" s="13">
        <v>44649</v>
      </c>
      <c r="O35" s="12">
        <v>3860</v>
      </c>
    </row>
    <row r="36" spans="1:15" x14ac:dyDescent="0.25">
      <c r="A36" s="12" t="str">
        <f>[2]PRINCIPAL!AV36</f>
        <v>114MUR01279</v>
      </c>
      <c r="B36" s="12"/>
      <c r="C36" s="12" t="str">
        <f>[2]PRINCIPAL!AJ36</f>
        <v>JOSE MARIA</v>
      </c>
      <c r="D36" s="12" t="str">
        <f>[2]PRINCIPAL!AK36</f>
        <v>SANCHEZ</v>
      </c>
      <c r="E36" s="12" t="str">
        <f>[2]PRINCIPAL!AL36</f>
        <v>PAREDES</v>
      </c>
      <c r="F36" s="12" t="str">
        <f>[2]PRINCIPAL!BO36</f>
        <v>ISABEL MARTINEZ</v>
      </c>
      <c r="G36" s="12">
        <f>[2]PRINCIPAL!BK36</f>
        <v>25781</v>
      </c>
      <c r="H36" s="12" t="str">
        <f>[2]PRINCIPAL!BP36</f>
        <v>CARTAGENA</v>
      </c>
      <c r="I36" s="24"/>
      <c r="J36" s="24"/>
      <c r="K36" s="24"/>
      <c r="L36" s="24"/>
      <c r="M36" s="12" t="s">
        <v>98</v>
      </c>
      <c r="N36" s="21"/>
      <c r="O36" s="22"/>
    </row>
    <row r="37" spans="1:15" x14ac:dyDescent="0.25">
      <c r="A37" s="12" t="str">
        <f>[2]PRINCIPAL!AV37</f>
        <v>114MUR01280</v>
      </c>
      <c r="B37" s="12"/>
      <c r="C37" s="12" t="str">
        <f>[2]PRINCIPAL!AJ37</f>
        <v>ANTONIO</v>
      </c>
      <c r="D37" s="12" t="str">
        <f>[2]PRINCIPAL!AK37</f>
        <v>SEGURA</v>
      </c>
      <c r="E37" s="12" t="str">
        <f>[2]PRINCIPAL!AL37</f>
        <v>SIMON</v>
      </c>
      <c r="F37" s="12" t="str">
        <f>[2]PRINCIPAL!BO37</f>
        <v>NUEVO MENESTEO</v>
      </c>
      <c r="G37" s="12">
        <f>[2]PRINCIPAL!BK37</f>
        <v>25739</v>
      </c>
      <c r="H37" s="12" t="str">
        <f>[2]PRINCIPAL!BP37</f>
        <v>CARTAGENA</v>
      </c>
      <c r="I37" s="24"/>
      <c r="J37" s="24"/>
      <c r="K37" s="24"/>
      <c r="L37" s="24"/>
      <c r="M37" s="12" t="s">
        <v>100</v>
      </c>
      <c r="N37" s="13">
        <v>44649</v>
      </c>
      <c r="O37" s="12">
        <v>3600</v>
      </c>
    </row>
    <row r="38" spans="1:15" x14ac:dyDescent="0.25">
      <c r="A38" s="12" t="str">
        <f>[2]PRINCIPAL!AV38</f>
        <v>114MUR01281</v>
      </c>
      <c r="B38" s="12"/>
      <c r="C38" s="12" t="str">
        <f>[2]PRINCIPAL!AJ38</f>
        <v>MUSTAPHA</v>
      </c>
      <c r="D38" s="12" t="str">
        <f>[2]PRINCIPAL!AK38</f>
        <v>MOUSIFA</v>
      </c>
      <c r="E38" s="12">
        <f>[2]PRINCIPAL!AL38</f>
        <v>0</v>
      </c>
      <c r="F38" s="12" t="str">
        <f>[2]PRINCIPAL!BO38</f>
        <v>NUEVO MENESTEO</v>
      </c>
      <c r="G38" s="12">
        <f>[2]PRINCIPAL!BK38</f>
        <v>25739</v>
      </c>
      <c r="H38" s="12" t="str">
        <f>[2]PRINCIPAL!BP38</f>
        <v>CARTAGENA</v>
      </c>
      <c r="I38" s="24"/>
      <c r="J38" s="24"/>
      <c r="K38" s="24"/>
      <c r="L38" s="24"/>
      <c r="M38" s="12" t="s">
        <v>100</v>
      </c>
      <c r="N38" s="13">
        <v>44649</v>
      </c>
      <c r="O38" s="12">
        <v>3600</v>
      </c>
    </row>
    <row r="39" spans="1:15" x14ac:dyDescent="0.25">
      <c r="A39" s="20" t="str">
        <f>[2]PRINCIPAL!AV39</f>
        <v>114MUR01282</v>
      </c>
      <c r="B39" s="20"/>
      <c r="C39" s="20" t="str">
        <f>[2]PRINCIPAL!AJ39</f>
        <v>FRANCISCO JOSE</v>
      </c>
      <c r="D39" s="20" t="str">
        <f>[2]PRINCIPAL!AK39</f>
        <v>MIÑARRO</v>
      </c>
      <c r="E39" s="20" t="str">
        <f>[2]PRINCIPAL!AL39</f>
        <v>RUIZ</v>
      </c>
      <c r="F39" s="20" t="str">
        <f>[2]PRINCIPAL!BO39</f>
        <v>NUEVO MENESTEO</v>
      </c>
      <c r="G39" s="20">
        <f>[2]PRINCIPAL!BK39</f>
        <v>25739</v>
      </c>
      <c r="H39" s="20" t="str">
        <f>[2]PRINCIPAL!BP39</f>
        <v>CARTAGENA</v>
      </c>
      <c r="I39" s="24"/>
      <c r="J39" s="24"/>
      <c r="K39" s="24"/>
      <c r="L39" s="24"/>
      <c r="M39" s="20"/>
      <c r="N39" s="20"/>
      <c r="O39" s="20"/>
    </row>
    <row r="40" spans="1:15" x14ac:dyDescent="0.25">
      <c r="A40" s="12" t="str">
        <f>[2]PRINCIPAL!AV40</f>
        <v>114MUR01283</v>
      </c>
      <c r="B40" s="12"/>
      <c r="C40" s="12" t="str">
        <f>[2]PRINCIPAL!AJ40</f>
        <v>FRANCISCO JOSE</v>
      </c>
      <c r="D40" s="12" t="str">
        <f>[2]PRINCIPAL!AK40</f>
        <v>MARTIN</v>
      </c>
      <c r="E40" s="12" t="str">
        <f>[2]PRINCIPAL!AL40</f>
        <v>ALONSO</v>
      </c>
      <c r="F40" s="12" t="str">
        <f>[2]PRINCIPAL!BO40</f>
        <v>PEPA ALONSO</v>
      </c>
      <c r="G40" s="12">
        <f>[2]PRINCIPAL!BK40</f>
        <v>24086</v>
      </c>
      <c r="H40" s="12" t="str">
        <f>[2]PRINCIPAL!BP40</f>
        <v>CARTAGENA</v>
      </c>
      <c r="I40" s="24"/>
      <c r="J40" s="24"/>
      <c r="K40" s="24"/>
      <c r="L40" s="24"/>
      <c r="M40" s="12" t="s">
        <v>103</v>
      </c>
      <c r="N40" s="21"/>
      <c r="O40" s="22"/>
    </row>
    <row r="41" spans="1:15" x14ac:dyDescent="0.25">
      <c r="A41" s="12" t="str">
        <f>[2]PRINCIPAL!AV41</f>
        <v>114MUR01284</v>
      </c>
      <c r="B41" s="12"/>
      <c r="C41" s="12" t="str">
        <f>[2]PRINCIPAL!AJ41</f>
        <v>FRANCISCO JOSE</v>
      </c>
      <c r="D41" s="12" t="str">
        <f>[2]PRINCIPAL!AK41</f>
        <v>SOTO</v>
      </c>
      <c r="E41" s="12" t="str">
        <f>[2]PRINCIPAL!AL41</f>
        <v>ALONSO</v>
      </c>
      <c r="F41" s="12" t="str">
        <f>[2]PRINCIPAL!BO41</f>
        <v>PEPA ALONSO</v>
      </c>
      <c r="G41" s="12">
        <f>[2]PRINCIPAL!BK41</f>
        <v>24086</v>
      </c>
      <c r="H41" s="12" t="str">
        <f>[2]PRINCIPAL!BP41</f>
        <v>CARTAGENA</v>
      </c>
      <c r="I41" s="24"/>
      <c r="J41" s="24"/>
      <c r="K41" s="24"/>
      <c r="L41" s="24"/>
      <c r="M41" s="12" t="s">
        <v>103</v>
      </c>
      <c r="N41" s="13">
        <v>44649</v>
      </c>
      <c r="O41" s="12">
        <v>3780</v>
      </c>
    </row>
    <row r="42" spans="1:15" x14ac:dyDescent="0.25">
      <c r="A42" s="12" t="str">
        <f>[2]PRINCIPAL!AV42</f>
        <v>114MUR01285</v>
      </c>
      <c r="B42" s="12"/>
      <c r="C42" s="12" t="str">
        <f>[2]PRINCIPAL!AJ42</f>
        <v>ISAAC</v>
      </c>
      <c r="D42" s="12" t="str">
        <f>[2]PRINCIPAL!AK42</f>
        <v>YAMOAH</v>
      </c>
      <c r="E42" s="12">
        <f>[2]PRINCIPAL!AL42</f>
        <v>0</v>
      </c>
      <c r="F42" s="12" t="str">
        <f>[2]PRINCIPAL!BO42</f>
        <v>PEPA ALONSO</v>
      </c>
      <c r="G42" s="12">
        <f>[2]PRINCIPAL!BK42</f>
        <v>24086</v>
      </c>
      <c r="H42" s="12" t="str">
        <f>[2]PRINCIPAL!BP42</f>
        <v>CARTAGENA</v>
      </c>
      <c r="I42" s="24"/>
      <c r="J42" s="24"/>
      <c r="K42" s="24"/>
      <c r="L42" s="24"/>
      <c r="M42" s="12" t="s">
        <v>103</v>
      </c>
      <c r="N42" s="13">
        <v>44649</v>
      </c>
      <c r="O42" s="12">
        <v>3780</v>
      </c>
    </row>
    <row r="43" spans="1:15" x14ac:dyDescent="0.25">
      <c r="A43" s="12" t="str">
        <f>[2]PRINCIPAL!AV43</f>
        <v>114MUR01286</v>
      </c>
      <c r="B43" s="12"/>
      <c r="C43" s="12" t="str">
        <f>[2]PRINCIPAL!AJ43</f>
        <v>OUALID</v>
      </c>
      <c r="D43" s="12" t="str">
        <f>[2]PRINCIPAL!AK43</f>
        <v>AZAOUI</v>
      </c>
      <c r="E43" s="12">
        <f>[2]PRINCIPAL!AL43</f>
        <v>0</v>
      </c>
      <c r="F43" s="12" t="str">
        <f>[2]PRINCIPAL!BO43</f>
        <v>PEPA ALONSO</v>
      </c>
      <c r="G43" s="12">
        <f>[2]PRINCIPAL!BK43</f>
        <v>24086</v>
      </c>
      <c r="H43" s="12" t="str">
        <f>[2]PRINCIPAL!BP43</f>
        <v>CARTAGENA</v>
      </c>
      <c r="I43" s="24"/>
      <c r="J43" s="24"/>
      <c r="K43" s="24"/>
      <c r="L43" s="24"/>
      <c r="M43" s="12" t="s">
        <v>103</v>
      </c>
      <c r="N43" s="13">
        <v>44649</v>
      </c>
      <c r="O43" s="12">
        <v>3780</v>
      </c>
    </row>
    <row r="44" spans="1:15" x14ac:dyDescent="0.25">
      <c r="A44" s="12" t="str">
        <f>[2]PRINCIPAL!AV44</f>
        <v>114MUR01287</v>
      </c>
      <c r="B44" s="12"/>
      <c r="C44" s="12" t="str">
        <f>[2]PRINCIPAL!AJ44</f>
        <v>PEDRO</v>
      </c>
      <c r="D44" s="12" t="str">
        <f>[2]PRINCIPAL!AK44</f>
        <v>SOTO</v>
      </c>
      <c r="E44" s="12" t="str">
        <f>[2]PRINCIPAL!AL44</f>
        <v>ALONSO</v>
      </c>
      <c r="F44" s="12" t="str">
        <f>[2]PRINCIPAL!BO44</f>
        <v>PEPA ALONSO</v>
      </c>
      <c r="G44" s="12">
        <f>[2]PRINCIPAL!BK44</f>
        <v>24086</v>
      </c>
      <c r="H44" s="12" t="str">
        <f>[2]PRINCIPAL!BP44</f>
        <v>CARTAGENA</v>
      </c>
      <c r="I44" s="24"/>
      <c r="J44" s="24"/>
      <c r="K44" s="24"/>
      <c r="L44" s="24"/>
      <c r="M44" s="12" t="s">
        <v>103</v>
      </c>
      <c r="N44" s="13">
        <v>44649</v>
      </c>
      <c r="O44" s="12">
        <v>3780</v>
      </c>
    </row>
    <row r="45" spans="1:15" x14ac:dyDescent="0.25">
      <c r="A45" s="12" t="str">
        <f>[2]PRINCIPAL!AV45</f>
        <v>114MUR01288</v>
      </c>
      <c r="B45" s="12"/>
      <c r="C45" s="12" t="str">
        <f>[2]PRINCIPAL!AJ45</f>
        <v>MARTIN</v>
      </c>
      <c r="D45" s="12" t="str">
        <f>[2]PRINCIPAL!AK45</f>
        <v>SOTO</v>
      </c>
      <c r="E45" s="12" t="str">
        <f>[2]PRINCIPAL!AL45</f>
        <v>ALONSO</v>
      </c>
      <c r="F45" s="12" t="str">
        <f>[2]PRINCIPAL!BO45</f>
        <v>PEPA ALONSO</v>
      </c>
      <c r="G45" s="12">
        <f>[2]PRINCIPAL!BK45</f>
        <v>24086</v>
      </c>
      <c r="H45" s="12" t="str">
        <f>[2]PRINCIPAL!BP45</f>
        <v>CARTAGENA</v>
      </c>
      <c r="I45" s="24"/>
      <c r="J45" s="24"/>
      <c r="K45" s="24"/>
      <c r="L45" s="24"/>
      <c r="M45" s="12" t="s">
        <v>103</v>
      </c>
      <c r="N45" s="13">
        <v>44649</v>
      </c>
      <c r="O45" s="12">
        <v>3780</v>
      </c>
    </row>
    <row r="46" spans="1:15" x14ac:dyDescent="0.25">
      <c r="A46" s="12" t="str">
        <f>[2]PRINCIPAL!AV46</f>
        <v>114MUR01289</v>
      </c>
      <c r="B46" s="12"/>
      <c r="C46" s="12" t="str">
        <f>[2]PRINCIPAL!AJ46</f>
        <v>FERNANDO J.</v>
      </c>
      <c r="D46" s="12" t="str">
        <f>[2]PRINCIPAL!AK46</f>
        <v>VELA</v>
      </c>
      <c r="E46" s="12" t="str">
        <f>[2]PRINCIPAL!AL46</f>
        <v>GARCIA</v>
      </c>
      <c r="F46" s="12" t="str">
        <f>[2]PRINCIPAL!BO46</f>
        <v>VELA GALLEGO DOS</v>
      </c>
      <c r="G46" s="12">
        <f>[2]PRINCIPAL!BK46</f>
        <v>24079</v>
      </c>
      <c r="H46" s="12" t="str">
        <f>[2]PRINCIPAL!BP46</f>
        <v>CARTAGENA</v>
      </c>
      <c r="I46" s="24"/>
      <c r="J46" s="24"/>
      <c r="K46" s="24"/>
      <c r="L46" s="24"/>
      <c r="M46" s="12" t="s">
        <v>101</v>
      </c>
      <c r="N46" s="13">
        <v>44649</v>
      </c>
      <c r="O46" s="12">
        <v>3700</v>
      </c>
    </row>
    <row r="47" spans="1:15" x14ac:dyDescent="0.25">
      <c r="A47" s="12" t="str">
        <f>[2]PRINCIPAL!AV47</f>
        <v>114MUR01290</v>
      </c>
      <c r="B47" s="12"/>
      <c r="C47" s="12" t="str">
        <f>[2]PRINCIPAL!AJ47</f>
        <v>JOSE CARLOS</v>
      </c>
      <c r="D47" s="12" t="str">
        <f>[2]PRINCIPAL!AK47</f>
        <v>VELA</v>
      </c>
      <c r="E47" s="12" t="str">
        <f>[2]PRINCIPAL!AL47</f>
        <v>GARCIA</v>
      </c>
      <c r="F47" s="12" t="str">
        <f>[2]PRINCIPAL!BO47</f>
        <v>VELA GALLEGO DOS</v>
      </c>
      <c r="G47" s="12">
        <f>[2]PRINCIPAL!BK47</f>
        <v>24079</v>
      </c>
      <c r="H47" s="12" t="str">
        <f>[2]PRINCIPAL!BP47</f>
        <v>CARTAGENA</v>
      </c>
      <c r="I47" s="24"/>
      <c r="J47" s="24"/>
      <c r="K47" s="24"/>
      <c r="L47" s="24"/>
      <c r="M47" s="12" t="s">
        <v>101</v>
      </c>
      <c r="N47" s="13">
        <v>44649</v>
      </c>
      <c r="O47" s="12">
        <v>3700</v>
      </c>
    </row>
    <row r="48" spans="1:15" x14ac:dyDescent="0.25">
      <c r="A48" s="12" t="str">
        <f>[2]PRINCIPAL!AV48</f>
        <v>114MUR01291</v>
      </c>
      <c r="B48" s="12"/>
      <c r="C48" s="12" t="str">
        <f>[2]PRINCIPAL!AJ48</f>
        <v>JUAN</v>
      </c>
      <c r="D48" s="12" t="str">
        <f>[2]PRINCIPAL!AK48</f>
        <v>MARTÍNEZ</v>
      </c>
      <c r="E48" s="12" t="str">
        <f>[2]PRINCIPAL!AL48</f>
        <v>SÁNCHEZ</v>
      </c>
      <c r="F48" s="12" t="str">
        <f>[2]PRINCIPAL!BO48</f>
        <v>VELA GALLEGO DOS</v>
      </c>
      <c r="G48" s="12">
        <f>[2]PRINCIPAL!BK48</f>
        <v>24079</v>
      </c>
      <c r="H48" s="12" t="str">
        <f>[2]PRINCIPAL!BP48</f>
        <v>CARTAGENA</v>
      </c>
      <c r="I48" s="24"/>
      <c r="J48" s="24"/>
      <c r="K48" s="24"/>
      <c r="L48" s="24"/>
      <c r="M48" s="12" t="s">
        <v>101</v>
      </c>
      <c r="N48" s="13">
        <v>44649</v>
      </c>
      <c r="O48" s="12">
        <v>3700</v>
      </c>
    </row>
    <row r="49" spans="1:15" x14ac:dyDescent="0.25">
      <c r="A49" s="12" t="str">
        <f>[2]PRINCIPAL!AV49</f>
        <v>114MUR01292</v>
      </c>
      <c r="B49" s="12"/>
      <c r="C49" s="12" t="str">
        <f>[2]PRINCIPAL!AJ49</f>
        <v>RICHI</v>
      </c>
      <c r="D49" s="12" t="str">
        <f>[2]PRINCIPAL!AK49</f>
        <v>TEI</v>
      </c>
      <c r="E49" s="12" t="str">
        <f>[2]PRINCIPAL!AL49</f>
        <v>TETTEH</v>
      </c>
      <c r="F49" s="12" t="str">
        <f>[2]PRINCIPAL!BO49</f>
        <v>VELA GALLEGO DOS</v>
      </c>
      <c r="G49" s="12">
        <f>[2]PRINCIPAL!BK49</f>
        <v>24079</v>
      </c>
      <c r="H49" s="12" t="str">
        <f>[2]PRINCIPAL!BP49</f>
        <v>CARTAGENA</v>
      </c>
      <c r="I49" s="24"/>
      <c r="J49" s="24"/>
      <c r="K49" s="24"/>
      <c r="L49" s="24"/>
      <c r="M49" s="12" t="s">
        <v>101</v>
      </c>
      <c r="N49" s="13">
        <v>44649</v>
      </c>
      <c r="O49" s="12">
        <v>3700</v>
      </c>
    </row>
    <row r="50" spans="1:15" x14ac:dyDescent="0.25">
      <c r="A50" s="12" t="str">
        <f>[2]PRINCIPAL!AV50</f>
        <v>114MUR01293</v>
      </c>
      <c r="B50" s="12"/>
      <c r="C50" s="12" t="str">
        <f>[2]PRINCIPAL!AJ50</f>
        <v>BARTOLOMÉ</v>
      </c>
      <c r="D50" s="12" t="str">
        <f>[2]PRINCIPAL!AK50</f>
        <v>GOMEZ</v>
      </c>
      <c r="E50" s="12" t="str">
        <f>[2]PRINCIPAL!AL50</f>
        <v>PIÑERO</v>
      </c>
      <c r="F50" s="12" t="str">
        <f>[2]PRINCIPAL!BO50</f>
        <v>CONCEPCION Y MARIA</v>
      </c>
      <c r="G50" s="12">
        <f>[2]PRINCIPAL!BK50</f>
        <v>11813</v>
      </c>
      <c r="H50" s="12" t="str">
        <f>[2]PRINCIPAL!BP50</f>
        <v>ÁGUILAS</v>
      </c>
      <c r="I50" s="24"/>
      <c r="J50" s="24"/>
      <c r="K50" s="24"/>
      <c r="L50" s="24"/>
      <c r="M50" s="12" t="s">
        <v>104</v>
      </c>
      <c r="N50" s="13">
        <v>44615</v>
      </c>
      <c r="O50" s="12">
        <v>104</v>
      </c>
    </row>
    <row r="51" spans="1:15" x14ac:dyDescent="0.25">
      <c r="A51" s="12" t="str">
        <f>[2]PRINCIPAL!AV51</f>
        <v>114MUR01294</v>
      </c>
      <c r="B51" s="12"/>
      <c r="C51" s="12" t="str">
        <f>[2]PRINCIPAL!AJ51</f>
        <v>ANDRES</v>
      </c>
      <c r="D51" s="12" t="str">
        <f>[2]PRINCIPAL!AK51</f>
        <v>ROBLES</v>
      </c>
      <c r="E51" s="12" t="str">
        <f>[2]PRINCIPAL!AL51</f>
        <v>RAMIREZ</v>
      </c>
      <c r="F51" s="12" t="str">
        <f>[2]PRINCIPAL!BO51</f>
        <v>CONCEPCION Y MARIA</v>
      </c>
      <c r="G51" s="12">
        <f>[2]PRINCIPAL!BK51</f>
        <v>11813</v>
      </c>
      <c r="H51" s="12" t="str">
        <f>[2]PRINCIPAL!BP51</f>
        <v>ÁGUILAS</v>
      </c>
      <c r="I51" s="24"/>
      <c r="J51" s="24"/>
      <c r="K51" s="24"/>
      <c r="L51" s="24"/>
      <c r="M51" s="12" t="s">
        <v>104</v>
      </c>
      <c r="N51" s="13">
        <v>44615</v>
      </c>
      <c r="O51" s="12">
        <v>104</v>
      </c>
    </row>
    <row r="52" spans="1:15" x14ac:dyDescent="0.25">
      <c r="A52" s="12" t="str">
        <f>[2]PRINCIPAL!AV52</f>
        <v>114MUR01295</v>
      </c>
      <c r="B52" s="12"/>
      <c r="C52" s="12" t="str">
        <f>[2]PRINCIPAL!AJ52</f>
        <v>LORENZO</v>
      </c>
      <c r="D52" s="12" t="str">
        <f>[2]PRINCIPAL!AK52</f>
        <v>ESCARABAJAL</v>
      </c>
      <c r="E52" s="12" t="str">
        <f>[2]PRINCIPAL!AL52</f>
        <v>OROZCO</v>
      </c>
      <c r="F52" s="12" t="str">
        <f>[2]PRINCIPAL!BO52</f>
        <v>ES SOLLERIC</v>
      </c>
      <c r="G52" s="12">
        <f>[2]PRINCIPAL!BK52</f>
        <v>21414</v>
      </c>
      <c r="H52" s="12" t="str">
        <f>[2]PRINCIPAL!BP52</f>
        <v>ÁGUILAS</v>
      </c>
      <c r="I52" s="24"/>
      <c r="J52" s="24"/>
      <c r="K52" s="24"/>
      <c r="L52" s="24"/>
      <c r="M52" s="12" t="s">
        <v>101</v>
      </c>
      <c r="N52" s="13">
        <v>44615</v>
      </c>
      <c r="O52" s="12">
        <v>65</v>
      </c>
    </row>
    <row r="53" spans="1:15" x14ac:dyDescent="0.25">
      <c r="A53" s="12" t="str">
        <f>[2]PRINCIPAL!AV53</f>
        <v>114MUR01296</v>
      </c>
      <c r="B53" s="12"/>
      <c r="C53" s="12" t="str">
        <f>[2]PRINCIPAL!AJ53</f>
        <v>ISIDORO</v>
      </c>
      <c r="D53" s="12" t="str">
        <f>[2]PRINCIPAL!AK53</f>
        <v>ROBLES</v>
      </c>
      <c r="E53" s="12" t="str">
        <f>[2]PRINCIPAL!AL53</f>
        <v>PIANELO</v>
      </c>
      <c r="F53" s="12" t="str">
        <f>[2]PRINCIPAL!BO53</f>
        <v>ES SOLLERIC</v>
      </c>
      <c r="G53" s="12">
        <f>[2]PRINCIPAL!BK53</f>
        <v>21414</v>
      </c>
      <c r="H53" s="12" t="str">
        <f>[2]PRINCIPAL!BP53</f>
        <v>ÁGUILAS</v>
      </c>
      <c r="I53" s="24"/>
      <c r="J53" s="24"/>
      <c r="K53" s="24"/>
      <c r="L53" s="24"/>
      <c r="M53" s="12" t="s">
        <v>101</v>
      </c>
      <c r="N53" s="13">
        <v>44615</v>
      </c>
      <c r="O53" s="12">
        <v>65</v>
      </c>
    </row>
    <row r="54" spans="1:15" x14ac:dyDescent="0.25">
      <c r="A54" s="12" t="str">
        <f>[2]PRINCIPAL!AV54</f>
        <v>114MUR01297</v>
      </c>
      <c r="B54" s="12"/>
      <c r="C54" s="12" t="str">
        <f>[2]PRINCIPAL!AJ54</f>
        <v>DOMINGO</v>
      </c>
      <c r="D54" s="12" t="str">
        <f>[2]PRINCIPAL!AK54</f>
        <v>BELZUNCE</v>
      </c>
      <c r="E54" s="12" t="str">
        <f>[2]PRINCIPAL!AL54</f>
        <v>ROBLES</v>
      </c>
      <c r="F54" s="12" t="str">
        <f>[2]PRINCIPAL!BO54</f>
        <v>ES SOLLERIC</v>
      </c>
      <c r="G54" s="12">
        <f>[2]PRINCIPAL!BK54</f>
        <v>21414</v>
      </c>
      <c r="H54" s="12" t="str">
        <f>[2]PRINCIPAL!BP54</f>
        <v>ÁGUILAS</v>
      </c>
      <c r="I54" s="24"/>
      <c r="J54" s="24"/>
      <c r="K54" s="24"/>
      <c r="L54" s="24"/>
      <c r="M54" s="12" t="s">
        <v>101</v>
      </c>
      <c r="N54" s="13">
        <v>44615</v>
      </c>
      <c r="O54" s="12">
        <v>65</v>
      </c>
    </row>
    <row r="55" spans="1:15" x14ac:dyDescent="0.25">
      <c r="A55" s="12" t="str">
        <f>[2]PRINCIPAL!AV55</f>
        <v>114MUR01298</v>
      </c>
      <c r="B55" s="12"/>
      <c r="C55" s="12" t="str">
        <f>[2]PRINCIPAL!AJ55</f>
        <v>JUAN</v>
      </c>
      <c r="D55" s="12" t="str">
        <f>[2]PRINCIPAL!AK55</f>
        <v>GOMEZ</v>
      </c>
      <c r="E55" s="12" t="str">
        <f>[2]PRINCIPAL!AL55</f>
        <v>GARCIA</v>
      </c>
      <c r="F55" s="12" t="str">
        <f>[2]PRINCIPAL!BO55</f>
        <v>JUAN Y CARMEN</v>
      </c>
      <c r="G55" s="12">
        <f>[2]PRINCIPAL!BK55</f>
        <v>9665</v>
      </c>
      <c r="H55" s="12" t="str">
        <f>[2]PRINCIPAL!BP55</f>
        <v>ÁGUILAS</v>
      </c>
      <c r="I55" s="24"/>
      <c r="J55" s="24"/>
      <c r="K55" s="24"/>
      <c r="L55" s="24"/>
      <c r="M55" s="12" t="s">
        <v>98</v>
      </c>
      <c r="N55" s="13">
        <v>44615</v>
      </c>
      <c r="O55" s="12">
        <v>168</v>
      </c>
    </row>
    <row r="56" spans="1:15" x14ac:dyDescent="0.25">
      <c r="A56" s="12" t="str">
        <f>[2]PRINCIPAL!AV56</f>
        <v>114MUR01299</v>
      </c>
      <c r="B56" s="12"/>
      <c r="C56" s="12" t="str">
        <f>[2]PRINCIPAL!AJ56</f>
        <v>FRANCISCO</v>
      </c>
      <c r="D56" s="12" t="str">
        <f>[2]PRINCIPAL!AK56</f>
        <v>GÓMEZ</v>
      </c>
      <c r="E56" s="12" t="str">
        <f>[2]PRINCIPAL!AL56</f>
        <v>GARCIA</v>
      </c>
      <c r="F56" s="12" t="str">
        <f>[2]PRINCIPAL!BO56</f>
        <v>JUAN Y CARMEN</v>
      </c>
      <c r="G56" s="12">
        <f>[2]PRINCIPAL!BK56</f>
        <v>9665</v>
      </c>
      <c r="H56" s="12" t="str">
        <f>[2]PRINCIPAL!BP56</f>
        <v>ÁGUILAS</v>
      </c>
      <c r="I56" s="24"/>
      <c r="J56" s="24"/>
      <c r="K56" s="24"/>
      <c r="L56" s="24"/>
      <c r="M56" s="12" t="s">
        <v>98</v>
      </c>
      <c r="N56" s="13">
        <v>44615</v>
      </c>
      <c r="O56" s="12">
        <v>168</v>
      </c>
    </row>
    <row r="57" spans="1:15" x14ac:dyDescent="0.25">
      <c r="A57" s="12" t="str">
        <f>[2]PRINCIPAL!AV57</f>
        <v>114MUR01300</v>
      </c>
      <c r="B57" s="12"/>
      <c r="C57" s="12" t="str">
        <f>[2]PRINCIPAL!AJ57</f>
        <v>FRANCISCO J.</v>
      </c>
      <c r="D57" s="12" t="str">
        <f>[2]PRINCIPAL!AK57</f>
        <v>LEON</v>
      </c>
      <c r="E57" s="12" t="str">
        <f>[2]PRINCIPAL!AL57</f>
        <v>SANCHEZ</v>
      </c>
      <c r="F57" s="12" t="str">
        <f>[2]PRINCIPAL!BO57</f>
        <v>JUAN Y CARMEN</v>
      </c>
      <c r="G57" s="12">
        <f>[2]PRINCIPAL!BK57</f>
        <v>9665</v>
      </c>
      <c r="H57" s="12" t="str">
        <f>[2]PRINCIPAL!BP57</f>
        <v>ÁGUILAS</v>
      </c>
      <c r="I57" s="24"/>
      <c r="J57" s="24"/>
      <c r="K57" s="24"/>
      <c r="L57" s="24"/>
      <c r="M57" s="12" t="s">
        <v>98</v>
      </c>
      <c r="N57" s="13">
        <v>44615</v>
      </c>
      <c r="O57" s="12">
        <v>168</v>
      </c>
    </row>
    <row r="58" spans="1:15" x14ac:dyDescent="0.25">
      <c r="A58" s="12" t="str">
        <f>[2]PRINCIPAL!AV58</f>
        <v>114MUR01301</v>
      </c>
      <c r="B58" s="12"/>
      <c r="C58" s="12" t="str">
        <f>[2]PRINCIPAL!AJ58</f>
        <v>JUAN</v>
      </c>
      <c r="D58" s="12" t="str">
        <f>[2]PRINCIPAL!AK58</f>
        <v>HERNANDEZ</v>
      </c>
      <c r="E58" s="12" t="str">
        <f>[2]PRINCIPAL!AL58</f>
        <v>GOMEZ</v>
      </c>
      <c r="F58" s="12" t="str">
        <f>[2]PRINCIPAL!BO58</f>
        <v>L'KORAL</v>
      </c>
      <c r="G58" s="12">
        <f>[2]PRINCIPAL!BK58</f>
        <v>24011</v>
      </c>
      <c r="H58" s="12" t="str">
        <f>[2]PRINCIPAL!BP58</f>
        <v>ÁGUILAS</v>
      </c>
      <c r="I58" s="24"/>
      <c r="J58" s="24"/>
      <c r="K58" s="24"/>
      <c r="L58" s="24"/>
      <c r="M58" s="12" t="s">
        <v>100</v>
      </c>
      <c r="N58" s="13">
        <v>44616</v>
      </c>
      <c r="O58" s="12">
        <v>98</v>
      </c>
    </row>
    <row r="59" spans="1:15" x14ac:dyDescent="0.25">
      <c r="A59" s="12" t="str">
        <f>[2]PRINCIPAL!AV59</f>
        <v>114MUR01302</v>
      </c>
      <c r="B59" s="12"/>
      <c r="C59" s="12" t="str">
        <f>[2]PRINCIPAL!AJ59</f>
        <v>RAÚL</v>
      </c>
      <c r="D59" s="12" t="str">
        <f>[2]PRINCIPAL!AK59</f>
        <v>JIMÉNEZ</v>
      </c>
      <c r="E59" s="12" t="str">
        <f>[2]PRINCIPAL!AL59</f>
        <v>MOTA</v>
      </c>
      <c r="F59" s="12" t="str">
        <f>[2]PRINCIPAL!BO59</f>
        <v>L'KORAL</v>
      </c>
      <c r="G59" s="12">
        <f>[2]PRINCIPAL!BK59</f>
        <v>24011</v>
      </c>
      <c r="H59" s="12" t="str">
        <f>[2]PRINCIPAL!BP59</f>
        <v>ÁGUILAS</v>
      </c>
      <c r="I59" s="24"/>
      <c r="J59" s="24"/>
      <c r="K59" s="24"/>
      <c r="L59" s="24"/>
      <c r="M59" s="12" t="s">
        <v>100</v>
      </c>
      <c r="N59" s="13">
        <v>44616</v>
      </c>
      <c r="O59" s="12">
        <v>98</v>
      </c>
    </row>
    <row r="60" spans="1:15" x14ac:dyDescent="0.25">
      <c r="A60" s="12" t="str">
        <f>[2]PRINCIPAL!AV60</f>
        <v>114MUR01303</v>
      </c>
      <c r="B60" s="12"/>
      <c r="C60" s="12" t="str">
        <f>[2]PRINCIPAL!AJ60</f>
        <v>JESUS</v>
      </c>
      <c r="D60" s="12" t="str">
        <f>[2]PRINCIPAL!AK60</f>
        <v>RODRIGUEZ</v>
      </c>
      <c r="E60" s="12" t="str">
        <f>[2]PRINCIPAL!AL60</f>
        <v>FERNANDEZ</v>
      </c>
      <c r="F60" s="12" t="str">
        <f>[2]PRINCIPAL!BO60</f>
        <v>L'KORAL</v>
      </c>
      <c r="G60" s="12">
        <f>[2]PRINCIPAL!BK60</f>
        <v>24011</v>
      </c>
      <c r="H60" s="12" t="str">
        <f>[2]PRINCIPAL!BP60</f>
        <v>ÁGUILAS</v>
      </c>
      <c r="I60" s="24"/>
      <c r="J60" s="24"/>
      <c r="K60" s="24"/>
      <c r="L60" s="24"/>
      <c r="M60" s="12" t="s">
        <v>100</v>
      </c>
      <c r="N60" s="13">
        <v>44616</v>
      </c>
      <c r="O60" s="12">
        <v>98</v>
      </c>
    </row>
    <row r="61" spans="1:15" x14ac:dyDescent="0.25">
      <c r="A61" s="12" t="str">
        <f>[2]PRINCIPAL!AV61</f>
        <v>114MUR01304</v>
      </c>
      <c r="B61" s="12"/>
      <c r="C61" s="12" t="str">
        <f>[2]PRINCIPAL!AJ61</f>
        <v>PEDRO</v>
      </c>
      <c r="D61" s="12" t="str">
        <f>[2]PRINCIPAL!AK61</f>
        <v>ROBLES</v>
      </c>
      <c r="E61" s="12" t="str">
        <f>[2]PRINCIPAL!AL61</f>
        <v>MIRAS</v>
      </c>
      <c r="F61" s="12" t="str">
        <f>[2]PRINCIPAL!BO61</f>
        <v>PEDRO EL CANO</v>
      </c>
      <c r="G61" s="12">
        <f>[2]PRINCIPAL!BK61</f>
        <v>26723</v>
      </c>
      <c r="H61" s="12" t="str">
        <f>[2]PRINCIPAL!BP61</f>
        <v>ÁGUILAS</v>
      </c>
      <c r="I61" s="24"/>
      <c r="J61" s="24"/>
      <c r="K61" s="24"/>
      <c r="L61" s="24"/>
      <c r="M61" s="22"/>
      <c r="N61" s="13">
        <v>44616</v>
      </c>
      <c r="O61" s="12">
        <v>69</v>
      </c>
    </row>
    <row r="62" spans="1:15" x14ac:dyDescent="0.25">
      <c r="A62" s="12" t="str">
        <f>[2]PRINCIPAL!AV62</f>
        <v>114MUR01305</v>
      </c>
      <c r="B62" s="12"/>
      <c r="C62" s="12" t="str">
        <f>[2]PRINCIPAL!AJ62</f>
        <v>DIEGO</v>
      </c>
      <c r="D62" s="12" t="str">
        <f>[2]PRINCIPAL!AK62</f>
        <v>GIL</v>
      </c>
      <c r="E62" s="12" t="str">
        <f>[2]PRINCIPAL!AL62</f>
        <v>ASENSIO</v>
      </c>
      <c r="F62" s="12" t="str">
        <f>[2]PRINCIPAL!BO62</f>
        <v>PEDRO EL CANO</v>
      </c>
      <c r="G62" s="12">
        <f>[2]PRINCIPAL!BK62</f>
        <v>26723</v>
      </c>
      <c r="H62" s="12" t="str">
        <f>[2]PRINCIPAL!BP62</f>
        <v>ÁGUILAS</v>
      </c>
      <c r="I62" s="24"/>
      <c r="J62" s="24"/>
      <c r="K62" s="24"/>
      <c r="L62" s="24"/>
      <c r="M62" s="22"/>
      <c r="N62" s="13">
        <v>44616</v>
      </c>
      <c r="O62" s="12">
        <v>45</v>
      </c>
    </row>
    <row r="63" spans="1:15" x14ac:dyDescent="0.25">
      <c r="A63" s="12" t="str">
        <f>[2]PRINCIPAL!AV63</f>
        <v>114MUR01306</v>
      </c>
      <c r="B63" s="12"/>
      <c r="C63" s="12" t="str">
        <f>[2]PRINCIPAL!AJ63</f>
        <v>LORENZO</v>
      </c>
      <c r="D63" s="12" t="str">
        <f>[2]PRINCIPAL!AK63</f>
        <v>ESCARABAJAL</v>
      </c>
      <c r="E63" s="12" t="str">
        <f>[2]PRINCIPAL!AL63</f>
        <v>PEREZ</v>
      </c>
      <c r="F63" s="12" t="str">
        <f>[2]PRINCIPAL!BO63</f>
        <v>PEDRO EL CANO</v>
      </c>
      <c r="G63" s="12">
        <f>[2]PRINCIPAL!BK63</f>
        <v>26723</v>
      </c>
      <c r="H63" s="12" t="str">
        <f>[2]PRINCIPAL!BP63</f>
        <v>ÁGUILAS</v>
      </c>
      <c r="I63" s="24"/>
      <c r="J63" s="24"/>
      <c r="K63" s="24"/>
      <c r="L63" s="24"/>
      <c r="M63" s="22"/>
      <c r="N63" s="13">
        <v>44615</v>
      </c>
      <c r="O63" s="12">
        <v>40</v>
      </c>
    </row>
    <row r="64" spans="1:15" x14ac:dyDescent="0.25">
      <c r="A64" s="12" t="str">
        <f>[2]PRINCIPAL!AV64</f>
        <v>114MUR01307</v>
      </c>
      <c r="B64" s="12"/>
      <c r="C64" s="12" t="str">
        <f>[2]PRINCIPAL!AJ64</f>
        <v>PEDRO</v>
      </c>
      <c r="D64" s="12" t="str">
        <f>[2]PRINCIPAL!AK64</f>
        <v>ROBLES</v>
      </c>
      <c r="E64" s="12" t="str">
        <f>[2]PRINCIPAL!AL64</f>
        <v>SEGOVIA</v>
      </c>
      <c r="F64" s="12" t="str">
        <f>[2]PRINCIPAL!BO64</f>
        <v>HERMANOS ROBLES</v>
      </c>
      <c r="G64" s="12">
        <f>[2]PRINCIPAL!BK64</f>
        <v>25012</v>
      </c>
      <c r="H64" s="12" t="str">
        <f>[2]PRINCIPAL!BP64</f>
        <v>ÁGUILAS</v>
      </c>
      <c r="I64" s="24"/>
      <c r="J64" s="24"/>
      <c r="K64" s="24"/>
      <c r="L64" s="24"/>
      <c r="M64" s="12" t="s">
        <v>97</v>
      </c>
      <c r="N64" s="13">
        <v>44615</v>
      </c>
      <c r="O64" s="12">
        <v>75</v>
      </c>
    </row>
    <row r="65" spans="1:16" x14ac:dyDescent="0.25">
      <c r="A65" s="12" t="str">
        <f>[2]PRINCIPAL!AV65</f>
        <v>114MUR01308</v>
      </c>
      <c r="B65" s="12"/>
      <c r="C65" s="12" t="str">
        <f>[2]PRINCIPAL!AJ65</f>
        <v>TOMÁS</v>
      </c>
      <c r="D65" s="12" t="str">
        <f>[2]PRINCIPAL!AK65</f>
        <v>NAVARRO</v>
      </c>
      <c r="E65" s="12" t="str">
        <f>[2]PRINCIPAL!AL65</f>
        <v>GARCÍA</v>
      </c>
      <c r="F65" s="12" t="str">
        <f>[2]PRINCIPAL!BO65</f>
        <v>HERMANOS ROBLES</v>
      </c>
      <c r="G65" s="12">
        <f>[2]PRINCIPAL!BK65</f>
        <v>25012</v>
      </c>
      <c r="H65" s="12" t="str">
        <f>[2]PRINCIPAL!BP65</f>
        <v>ÁGUILAS</v>
      </c>
      <c r="I65" s="24"/>
      <c r="J65" s="24"/>
      <c r="K65" s="24"/>
      <c r="L65" s="24"/>
      <c r="M65" s="12" t="s">
        <v>97</v>
      </c>
      <c r="N65" s="13">
        <v>44615</v>
      </c>
      <c r="O65" s="12">
        <v>75</v>
      </c>
    </row>
    <row r="66" spans="1:16" x14ac:dyDescent="0.25">
      <c r="A66" s="12" t="str">
        <f>[2]PRINCIPAL!AV66</f>
        <v>114MUR01309</v>
      </c>
      <c r="B66" s="12"/>
      <c r="C66" s="12" t="str">
        <f>[2]PRINCIPAL!AJ66</f>
        <v>JESUS</v>
      </c>
      <c r="D66" s="12" t="str">
        <f>[2]PRINCIPAL!AK66</f>
        <v>ALCARAZ</v>
      </c>
      <c r="E66" s="12" t="str">
        <f>[2]PRINCIPAL!AL66</f>
        <v>OROZCO</v>
      </c>
      <c r="F66" s="12" t="str">
        <f>[2]PRINCIPAL!BO66</f>
        <v>HERMANOS ROBLES</v>
      </c>
      <c r="G66" s="12">
        <f>[2]PRINCIPAL!BK66</f>
        <v>25012</v>
      </c>
      <c r="H66" s="12" t="str">
        <f>[2]PRINCIPAL!BP66</f>
        <v>ÁGUILAS</v>
      </c>
      <c r="I66" s="24"/>
      <c r="J66" s="24"/>
      <c r="K66" s="24"/>
      <c r="L66" s="24"/>
      <c r="M66" s="12" t="s">
        <v>97</v>
      </c>
      <c r="N66" s="13">
        <v>44615</v>
      </c>
      <c r="O66" s="12">
        <v>75</v>
      </c>
    </row>
    <row r="67" spans="1:16" x14ac:dyDescent="0.25">
      <c r="A67" s="20" t="str">
        <f>[2]PRINCIPAL!AV67</f>
        <v>114MUR01310</v>
      </c>
      <c r="B67" s="20"/>
      <c r="C67" s="20" t="str">
        <f>[2]PRINCIPAL!AJ67</f>
        <v>SANTOS</v>
      </c>
      <c r="D67" s="20" t="str">
        <f>[2]PRINCIPAL!AK67</f>
        <v>SOLER</v>
      </c>
      <c r="E67" s="20" t="str">
        <f>[2]PRINCIPAL!AL67</f>
        <v>BORJA</v>
      </c>
      <c r="F67" s="20" t="str">
        <f>[2]PRINCIPAL!BO67</f>
        <v>SOLER BORJA</v>
      </c>
      <c r="G67" s="20">
        <f>[2]PRINCIPAL!BK67</f>
        <v>22853</v>
      </c>
      <c r="H67" s="20" t="str">
        <f>[2]PRINCIPAL!BP67</f>
        <v>ÁGUILAS</v>
      </c>
      <c r="I67" s="24"/>
      <c r="J67" s="24"/>
      <c r="K67" s="24"/>
      <c r="L67" s="24"/>
      <c r="M67" s="20"/>
      <c r="N67" s="20"/>
      <c r="O67" s="20"/>
    </row>
    <row r="68" spans="1:16" x14ac:dyDescent="0.25">
      <c r="A68" s="12" t="str">
        <f>[2]PRINCIPAL!AV68</f>
        <v>114MUR01311</v>
      </c>
      <c r="B68" s="12"/>
      <c r="C68" s="12" t="str">
        <f>[2]PRINCIPAL!AJ68</f>
        <v>RAFAEL</v>
      </c>
      <c r="D68" s="12" t="str">
        <f>[2]PRINCIPAL!AK68</f>
        <v>ORTIZ</v>
      </c>
      <c r="E68" s="12" t="str">
        <f>[2]PRINCIPAL!AL68</f>
        <v>ADAN</v>
      </c>
      <c r="F68" s="12" t="str">
        <f>[2]PRINCIPAL!BO68</f>
        <v>SOLER BORJA</v>
      </c>
      <c r="G68" s="12">
        <f>[2]PRINCIPAL!BK68</f>
        <v>22853</v>
      </c>
      <c r="H68" s="12" t="str">
        <f>[2]PRINCIPAL!BP68</f>
        <v>ÁGUILAS</v>
      </c>
      <c r="I68" s="24"/>
      <c r="J68" s="24"/>
      <c r="K68" s="24"/>
      <c r="L68" s="24"/>
      <c r="M68" s="12" t="s">
        <v>97</v>
      </c>
      <c r="N68" s="22"/>
      <c r="O68" s="22"/>
    </row>
    <row r="69" spans="1:16" x14ac:dyDescent="0.25">
      <c r="A69" s="12" t="str">
        <f>[2]PRINCIPAL!AV69</f>
        <v>114MUR01312</v>
      </c>
      <c r="B69" s="12"/>
      <c r="C69" s="12" t="str">
        <f>[2]PRINCIPAL!AJ69</f>
        <v>JOSÉ MARÍA</v>
      </c>
      <c r="D69" s="12" t="str">
        <f>[2]PRINCIPAL!AK69</f>
        <v>SOLER</v>
      </c>
      <c r="E69" s="12" t="str">
        <f>[2]PRINCIPAL!AL69</f>
        <v>GRIS</v>
      </c>
      <c r="F69" s="12" t="str">
        <f>[2]PRINCIPAL!BO69</f>
        <v>SOLER BORJA</v>
      </c>
      <c r="G69" s="12">
        <f>[2]PRINCIPAL!BK69</f>
        <v>22853</v>
      </c>
      <c r="H69" s="12" t="str">
        <f>[2]PRINCIPAL!BP69</f>
        <v>ÁGUILAS</v>
      </c>
      <c r="I69" s="24"/>
      <c r="J69" s="24"/>
      <c r="K69" s="24"/>
      <c r="L69" s="24"/>
      <c r="M69" s="12" t="s">
        <v>97</v>
      </c>
      <c r="N69" s="13">
        <v>44616</v>
      </c>
      <c r="O69" s="12">
        <v>119</v>
      </c>
    </row>
    <row r="70" spans="1:16" x14ac:dyDescent="0.25">
      <c r="A70" s="12" t="str">
        <f>[2]PRINCIPAL!AV70</f>
        <v>114MUR01313</v>
      </c>
      <c r="B70" s="12"/>
      <c r="C70" s="12" t="str">
        <f>[2]PRINCIPAL!AJ70</f>
        <v>JOSÉ ANTONIO</v>
      </c>
      <c r="D70" s="12" t="str">
        <f>[2]PRINCIPAL!AK70</f>
        <v>GIL</v>
      </c>
      <c r="E70" s="12" t="str">
        <f>[2]PRINCIPAL!AL70</f>
        <v>DÍAZ</v>
      </c>
      <c r="F70" s="12" t="str">
        <f>[2]PRINCIPAL!BO70</f>
        <v>SOLER BORJA</v>
      </c>
      <c r="G70" s="12">
        <f>[2]PRINCIPAL!BK70</f>
        <v>22853</v>
      </c>
      <c r="H70" s="12" t="str">
        <f>[2]PRINCIPAL!BP70</f>
        <v>ÁGUILAS</v>
      </c>
      <c r="I70" s="24"/>
      <c r="J70" s="24"/>
      <c r="K70" s="24"/>
      <c r="L70" s="24"/>
      <c r="M70" s="12" t="s">
        <v>97</v>
      </c>
      <c r="N70" s="22"/>
      <c r="O70" s="22"/>
    </row>
    <row r="73" spans="1:16" ht="30" x14ac:dyDescent="0.25">
      <c r="I73" t="s">
        <v>105</v>
      </c>
      <c r="K73" s="3" t="s">
        <v>81</v>
      </c>
      <c r="L73" s="3" t="s">
        <v>82</v>
      </c>
      <c r="M73" s="3" t="s">
        <v>64</v>
      </c>
      <c r="N73" s="3" t="s">
        <v>65</v>
      </c>
      <c r="O73" s="4" t="s">
        <v>66</v>
      </c>
      <c r="P73" s="3"/>
    </row>
    <row r="74" spans="1:16" x14ac:dyDescent="0.25">
      <c r="F74" t="s">
        <v>51</v>
      </c>
      <c r="G74">
        <v>22775</v>
      </c>
      <c r="H74" t="s">
        <v>82</v>
      </c>
      <c r="I74">
        <v>306</v>
      </c>
      <c r="J74" s="5" t="s">
        <v>67</v>
      </c>
      <c r="K74" s="6">
        <f>SUMIF($H$74:$H$94,K73,$I$74:$I$94)</f>
        <v>698</v>
      </c>
      <c r="L74" s="6">
        <f>SUMIF($H$74:$H$94,"MAZARRÓN",$I$74:$I$94)</f>
        <v>1495</v>
      </c>
      <c r="M74" s="6">
        <f>SUMIF($H$74:$H$94,"CARTAGENA",$I$74:$I$94)</f>
        <v>25490</v>
      </c>
      <c r="N74" s="6">
        <f>SUMIF($H$74:$H$94,N73,$I$74:$I$94)</f>
        <v>90</v>
      </c>
      <c r="O74" s="7">
        <f>SUM(K74:N74)</f>
        <v>27773</v>
      </c>
    </row>
    <row r="75" spans="1:16" x14ac:dyDescent="0.25">
      <c r="F75" t="s">
        <v>83</v>
      </c>
      <c r="G75">
        <v>22294</v>
      </c>
      <c r="H75" t="s">
        <v>82</v>
      </c>
      <c r="I75">
        <v>94</v>
      </c>
      <c r="J75" s="5" t="s">
        <v>68</v>
      </c>
      <c r="K75" s="6">
        <f>K74/120</f>
        <v>5.8166666666666664</v>
      </c>
      <c r="L75" s="6">
        <f t="shared" ref="L75:N75" si="0">L74/120</f>
        <v>12.458333333333334</v>
      </c>
      <c r="M75" s="6">
        <f t="shared" si="0"/>
        <v>212.41666666666666</v>
      </c>
      <c r="N75" s="6">
        <f t="shared" si="0"/>
        <v>0.75</v>
      </c>
      <c r="O75" s="7">
        <f t="shared" ref="O75:O76" si="1">SUM(K75:N75)</f>
        <v>231.44166666666666</v>
      </c>
    </row>
    <row r="76" spans="1:16" x14ac:dyDescent="0.25">
      <c r="F76" t="s">
        <v>38</v>
      </c>
      <c r="G76">
        <v>11813</v>
      </c>
      <c r="H76" t="s">
        <v>81</v>
      </c>
      <c r="I76">
        <v>104</v>
      </c>
      <c r="J76" s="5" t="s">
        <v>69</v>
      </c>
      <c r="K76" s="6">
        <f>ROUND(K75/7,2)</f>
        <v>0.83</v>
      </c>
      <c r="L76" s="6">
        <f>ROUND(L75/6,2)</f>
        <v>2.08</v>
      </c>
      <c r="M76" s="6">
        <f>ROUND(M75/7,2)</f>
        <v>30.35</v>
      </c>
      <c r="N76" s="6">
        <f>N75/1</f>
        <v>0.75</v>
      </c>
      <c r="O76" s="7">
        <f t="shared" si="1"/>
        <v>34.010000000000005</v>
      </c>
    </row>
    <row r="77" spans="1:16" x14ac:dyDescent="0.25">
      <c r="F77" t="s">
        <v>54</v>
      </c>
      <c r="G77">
        <v>22886</v>
      </c>
      <c r="H77" t="s">
        <v>82</v>
      </c>
      <c r="I77">
        <v>277</v>
      </c>
    </row>
    <row r="78" spans="1:16" x14ac:dyDescent="0.25">
      <c r="F78" t="s">
        <v>84</v>
      </c>
      <c r="G78">
        <v>21414</v>
      </c>
      <c r="H78" t="s">
        <v>81</v>
      </c>
      <c r="I78">
        <v>65</v>
      </c>
    </row>
    <row r="79" spans="1:16" x14ac:dyDescent="0.25">
      <c r="F79" t="s">
        <v>85</v>
      </c>
      <c r="G79">
        <v>22769</v>
      </c>
      <c r="H79" t="s">
        <v>82</v>
      </c>
      <c r="I79">
        <v>279</v>
      </c>
    </row>
    <row r="80" spans="1:16" x14ac:dyDescent="0.25">
      <c r="F80" t="s">
        <v>89</v>
      </c>
      <c r="G80">
        <v>23148</v>
      </c>
      <c r="H80" t="s">
        <v>64</v>
      </c>
      <c r="I80">
        <v>3800</v>
      </c>
    </row>
    <row r="81" spans="6:9" x14ac:dyDescent="0.25">
      <c r="F81" t="s">
        <v>7</v>
      </c>
      <c r="G81">
        <v>24503</v>
      </c>
      <c r="H81" t="s">
        <v>64</v>
      </c>
      <c r="I81">
        <v>3500</v>
      </c>
    </row>
    <row r="82" spans="6:9" x14ac:dyDescent="0.25">
      <c r="F82" t="s">
        <v>42</v>
      </c>
      <c r="G82">
        <v>25012</v>
      </c>
      <c r="H82" t="s">
        <v>81</v>
      </c>
      <c r="I82">
        <v>75</v>
      </c>
    </row>
    <row r="83" spans="6:9" x14ac:dyDescent="0.25">
      <c r="F83" t="s">
        <v>10</v>
      </c>
      <c r="G83">
        <v>25328</v>
      </c>
      <c r="H83" t="s">
        <v>64</v>
      </c>
      <c r="I83">
        <v>3250</v>
      </c>
    </row>
    <row r="84" spans="6:9" x14ac:dyDescent="0.25">
      <c r="F84" t="s">
        <v>12</v>
      </c>
      <c r="G84">
        <v>25781</v>
      </c>
      <c r="H84" t="s">
        <v>64</v>
      </c>
      <c r="I84">
        <v>3860</v>
      </c>
    </row>
    <row r="85" spans="6:9" x14ac:dyDescent="0.25">
      <c r="F85" t="s">
        <v>23</v>
      </c>
      <c r="G85">
        <v>26102</v>
      </c>
      <c r="H85" t="s">
        <v>65</v>
      </c>
      <c r="I85">
        <v>90</v>
      </c>
    </row>
    <row r="86" spans="6:9" x14ac:dyDescent="0.25">
      <c r="F86" t="s">
        <v>58</v>
      </c>
      <c r="G86">
        <v>26432</v>
      </c>
      <c r="H86" t="s">
        <v>82</v>
      </c>
      <c r="I86">
        <v>246</v>
      </c>
    </row>
    <row r="87" spans="6:9" x14ac:dyDescent="0.25">
      <c r="F87" t="s">
        <v>33</v>
      </c>
      <c r="G87">
        <v>9665</v>
      </c>
      <c r="H87" t="s">
        <v>81</v>
      </c>
      <c r="I87">
        <v>168</v>
      </c>
    </row>
    <row r="88" spans="6:9" x14ac:dyDescent="0.25">
      <c r="F88" t="s">
        <v>86</v>
      </c>
      <c r="G88">
        <v>24011</v>
      </c>
      <c r="H88" t="s">
        <v>81</v>
      </c>
      <c r="I88">
        <v>98</v>
      </c>
    </row>
    <row r="89" spans="6:9" x14ac:dyDescent="0.25">
      <c r="F89" t="s">
        <v>14</v>
      </c>
      <c r="G89">
        <v>25739</v>
      </c>
      <c r="H89" t="s">
        <v>64</v>
      </c>
      <c r="I89">
        <v>3600</v>
      </c>
    </row>
    <row r="90" spans="6:9" x14ac:dyDescent="0.25">
      <c r="F90" t="s">
        <v>35</v>
      </c>
      <c r="G90">
        <v>26723</v>
      </c>
      <c r="H90" t="s">
        <v>81</v>
      </c>
      <c r="I90">
        <v>69</v>
      </c>
    </row>
    <row r="91" spans="6:9" x14ac:dyDescent="0.25">
      <c r="F91" t="s">
        <v>60</v>
      </c>
      <c r="G91">
        <v>22825</v>
      </c>
      <c r="H91" t="s">
        <v>82</v>
      </c>
      <c r="I91">
        <v>293</v>
      </c>
    </row>
    <row r="92" spans="6:9" x14ac:dyDescent="0.25">
      <c r="F92" t="s">
        <v>16</v>
      </c>
      <c r="G92">
        <v>24086</v>
      </c>
      <c r="H92" t="s">
        <v>64</v>
      </c>
      <c r="I92">
        <v>3780</v>
      </c>
    </row>
    <row r="93" spans="6:9" x14ac:dyDescent="0.25">
      <c r="F93" t="s">
        <v>45</v>
      </c>
      <c r="G93">
        <v>22853</v>
      </c>
      <c r="H93" t="s">
        <v>81</v>
      </c>
      <c r="I93">
        <v>119</v>
      </c>
    </row>
    <row r="94" spans="6:9" x14ac:dyDescent="0.25">
      <c r="F94" t="s">
        <v>88</v>
      </c>
      <c r="G94">
        <v>24079</v>
      </c>
      <c r="H94" t="s">
        <v>64</v>
      </c>
      <c r="I94">
        <v>3700</v>
      </c>
    </row>
    <row r="100" spans="6:19" ht="45" x14ac:dyDescent="0.25">
      <c r="I100" t="s">
        <v>105</v>
      </c>
      <c r="J100" t="s">
        <v>106</v>
      </c>
      <c r="K100" t="s">
        <v>112</v>
      </c>
      <c r="L100" t="s">
        <v>107</v>
      </c>
      <c r="M100" t="s">
        <v>113</v>
      </c>
      <c r="O100" s="3" t="s">
        <v>81</v>
      </c>
      <c r="P100" s="3" t="s">
        <v>82</v>
      </c>
      <c r="Q100" s="3" t="s">
        <v>64</v>
      </c>
      <c r="R100" s="3" t="s">
        <v>65</v>
      </c>
      <c r="S100" s="4" t="s">
        <v>66</v>
      </c>
    </row>
    <row r="101" spans="6:19" x14ac:dyDescent="0.25">
      <c r="F101" t="s">
        <v>51</v>
      </c>
      <c r="G101">
        <v>22775</v>
      </c>
      <c r="H101" t="s">
        <v>82</v>
      </c>
      <c r="I101">
        <v>306</v>
      </c>
      <c r="J101">
        <v>3</v>
      </c>
      <c r="K101" s="34">
        <f>P103</f>
        <v>3.5</v>
      </c>
      <c r="L101">
        <f>K101*120</f>
        <v>420</v>
      </c>
      <c r="M101">
        <f>I101-L101</f>
        <v>-114</v>
      </c>
      <c r="N101" s="5" t="s">
        <v>111</v>
      </c>
      <c r="O101" s="6">
        <f>SUMIF($H$101:$H$121,O100,$J$101:$J$121)</f>
        <v>25</v>
      </c>
      <c r="P101" s="6">
        <f t="shared" ref="P101:R101" si="2">SUMIF($H$101:$H$121,P100,$J$101:$J$121)</f>
        <v>21</v>
      </c>
      <c r="Q101" s="6">
        <f t="shared" si="2"/>
        <v>36</v>
      </c>
      <c r="R101" s="6">
        <f t="shared" si="2"/>
        <v>1</v>
      </c>
      <c r="S101" s="7">
        <f>SUM(O101:R101)</f>
        <v>83</v>
      </c>
    </row>
    <row r="102" spans="6:19" x14ac:dyDescent="0.25">
      <c r="F102" t="s">
        <v>83</v>
      </c>
      <c r="G102">
        <v>22294</v>
      </c>
      <c r="H102" t="s">
        <v>82</v>
      </c>
      <c r="I102">
        <v>94</v>
      </c>
      <c r="J102">
        <v>10</v>
      </c>
      <c r="K102" s="34">
        <f>P103</f>
        <v>3.5</v>
      </c>
      <c r="L102">
        <f t="shared" ref="L102:L121" si="3">K102*120</f>
        <v>420</v>
      </c>
      <c r="M102">
        <f t="shared" ref="M102:M121" si="4">I102-L102</f>
        <v>-326</v>
      </c>
      <c r="N102" s="5" t="s">
        <v>68</v>
      </c>
      <c r="O102" s="6">
        <f>O101</f>
        <v>25</v>
      </c>
      <c r="P102" s="6">
        <f t="shared" ref="P102:R102" si="5">P101</f>
        <v>21</v>
      </c>
      <c r="Q102" s="6">
        <f t="shared" si="5"/>
        <v>36</v>
      </c>
      <c r="R102" s="6">
        <f t="shared" si="5"/>
        <v>1</v>
      </c>
      <c r="S102" s="7">
        <f t="shared" ref="S102:S103" si="6">SUM(O102:R102)</f>
        <v>83</v>
      </c>
    </row>
    <row r="103" spans="6:19" x14ac:dyDescent="0.25">
      <c r="F103" t="s">
        <v>38</v>
      </c>
      <c r="G103">
        <v>11813</v>
      </c>
      <c r="H103" t="s">
        <v>81</v>
      </c>
      <c r="I103">
        <v>104</v>
      </c>
      <c r="J103">
        <v>4</v>
      </c>
      <c r="K103" s="34">
        <f>O103</f>
        <v>4.17</v>
      </c>
      <c r="L103">
        <f t="shared" si="3"/>
        <v>500.4</v>
      </c>
      <c r="M103">
        <f t="shared" si="4"/>
        <v>-396.4</v>
      </c>
      <c r="N103" s="5" t="s">
        <v>69</v>
      </c>
      <c r="O103" s="6">
        <f>ROUND(O102/6,2)</f>
        <v>4.17</v>
      </c>
      <c r="P103" s="6">
        <f>ROUND(P102/6,2)</f>
        <v>3.5</v>
      </c>
      <c r="Q103" s="6">
        <f>ROUND(Q102/5,2)</f>
        <v>7.2</v>
      </c>
      <c r="R103" s="6">
        <f>R102/1</f>
        <v>1</v>
      </c>
      <c r="S103" s="7">
        <f t="shared" si="6"/>
        <v>15.870000000000001</v>
      </c>
    </row>
    <row r="104" spans="6:19" x14ac:dyDescent="0.25">
      <c r="F104" t="s">
        <v>54</v>
      </c>
      <c r="G104">
        <v>22886</v>
      </c>
      <c r="H104" t="s">
        <v>82</v>
      </c>
      <c r="I104">
        <v>277</v>
      </c>
      <c r="J104">
        <v>2</v>
      </c>
      <c r="K104" s="34">
        <f>P103</f>
        <v>3.5</v>
      </c>
      <c r="L104">
        <f t="shared" si="3"/>
        <v>420</v>
      </c>
      <c r="M104">
        <f t="shared" si="4"/>
        <v>-143</v>
      </c>
      <c r="N104" s="33" t="s">
        <v>114</v>
      </c>
      <c r="O104" s="6">
        <f>SUMIF($H$101:$H$121,O100,$M$101:$M$121)</f>
        <v>-2804.8</v>
      </c>
      <c r="P104" s="6">
        <f t="shared" ref="P104:R104" si="7">SUMIF($H$101:$H$121,P100,$M$101:$M$121)</f>
        <v>-1025</v>
      </c>
      <c r="Q104" s="6">
        <f t="shared" si="7"/>
        <v>19442</v>
      </c>
      <c r="R104" s="6">
        <f t="shared" si="7"/>
        <v>-30</v>
      </c>
      <c r="S104" s="6">
        <f>SUM(O104:R104)</f>
        <v>15582.2</v>
      </c>
    </row>
    <row r="105" spans="6:19" x14ac:dyDescent="0.25">
      <c r="F105" t="s">
        <v>84</v>
      </c>
      <c r="G105">
        <v>21414</v>
      </c>
      <c r="H105" t="s">
        <v>81</v>
      </c>
      <c r="I105">
        <v>65</v>
      </c>
      <c r="J105">
        <v>5</v>
      </c>
      <c r="K105" s="34">
        <f>O103</f>
        <v>4.17</v>
      </c>
      <c r="L105">
        <f t="shared" si="3"/>
        <v>500.4</v>
      </c>
      <c r="M105">
        <f t="shared" si="4"/>
        <v>-435.4</v>
      </c>
    </row>
    <row r="106" spans="6:19" x14ac:dyDescent="0.25">
      <c r="F106" t="s">
        <v>85</v>
      </c>
      <c r="G106">
        <v>22769</v>
      </c>
      <c r="H106" t="s">
        <v>82</v>
      </c>
      <c r="I106">
        <v>279</v>
      </c>
      <c r="J106">
        <v>0</v>
      </c>
      <c r="K106" s="34">
        <f>P103</f>
        <v>3.5</v>
      </c>
      <c r="L106">
        <f t="shared" si="3"/>
        <v>420</v>
      </c>
      <c r="M106">
        <f t="shared" si="4"/>
        <v>-141</v>
      </c>
    </row>
    <row r="107" spans="6:19" x14ac:dyDescent="0.25">
      <c r="F107" t="s">
        <v>89</v>
      </c>
      <c r="G107">
        <v>23148</v>
      </c>
      <c r="H107" t="s">
        <v>64</v>
      </c>
      <c r="I107">
        <v>3800</v>
      </c>
      <c r="J107" s="26" t="s">
        <v>108</v>
      </c>
      <c r="K107" s="34">
        <f>Q103</f>
        <v>7.2</v>
      </c>
      <c r="L107">
        <f t="shared" si="3"/>
        <v>864</v>
      </c>
      <c r="M107">
        <f t="shared" si="4"/>
        <v>2936</v>
      </c>
    </row>
    <row r="108" spans="6:19" x14ac:dyDescent="0.25">
      <c r="F108" t="s">
        <v>7</v>
      </c>
      <c r="G108">
        <v>24503</v>
      </c>
      <c r="H108" t="s">
        <v>64</v>
      </c>
      <c r="I108">
        <v>3500</v>
      </c>
      <c r="J108">
        <v>6</v>
      </c>
      <c r="K108" s="34">
        <f>Q103</f>
        <v>7.2</v>
      </c>
      <c r="L108">
        <f t="shared" si="3"/>
        <v>864</v>
      </c>
      <c r="M108">
        <f t="shared" si="4"/>
        <v>2636</v>
      </c>
    </row>
    <row r="109" spans="6:19" x14ac:dyDescent="0.25">
      <c r="F109" t="s">
        <v>42</v>
      </c>
      <c r="G109">
        <v>25012</v>
      </c>
      <c r="H109" t="s">
        <v>81</v>
      </c>
      <c r="I109">
        <v>75</v>
      </c>
      <c r="J109">
        <v>3</v>
      </c>
      <c r="K109" s="34">
        <f>O103</f>
        <v>4.17</v>
      </c>
      <c r="L109">
        <f t="shared" si="3"/>
        <v>500.4</v>
      </c>
      <c r="M109">
        <f t="shared" si="4"/>
        <v>-425.4</v>
      </c>
    </row>
    <row r="110" spans="6:19" x14ac:dyDescent="0.25">
      <c r="F110" t="s">
        <v>10</v>
      </c>
      <c r="G110">
        <v>25328</v>
      </c>
      <c r="H110" t="s">
        <v>64</v>
      </c>
      <c r="I110">
        <v>3250</v>
      </c>
      <c r="J110" s="26" t="s">
        <v>108</v>
      </c>
      <c r="K110" s="34">
        <f>Q103</f>
        <v>7.2</v>
      </c>
      <c r="L110">
        <f t="shared" si="3"/>
        <v>864</v>
      </c>
      <c r="M110">
        <f t="shared" si="4"/>
        <v>2386</v>
      </c>
    </row>
    <row r="111" spans="6:19" x14ac:dyDescent="0.25">
      <c r="F111" t="s">
        <v>12</v>
      </c>
      <c r="G111">
        <v>25781</v>
      </c>
      <c r="H111" t="s">
        <v>64</v>
      </c>
      <c r="I111">
        <v>3860</v>
      </c>
      <c r="J111">
        <v>10</v>
      </c>
      <c r="K111" s="34">
        <f>Q103</f>
        <v>7.2</v>
      </c>
      <c r="L111">
        <f t="shared" si="3"/>
        <v>864</v>
      </c>
      <c r="M111">
        <f t="shared" si="4"/>
        <v>2996</v>
      </c>
    </row>
    <row r="112" spans="6:19" x14ac:dyDescent="0.25">
      <c r="F112" t="s">
        <v>23</v>
      </c>
      <c r="G112">
        <v>26102</v>
      </c>
      <c r="H112" t="s">
        <v>65</v>
      </c>
      <c r="I112">
        <v>90</v>
      </c>
      <c r="J112">
        <v>1</v>
      </c>
      <c r="K112" s="34">
        <f>R103</f>
        <v>1</v>
      </c>
      <c r="L112">
        <f t="shared" si="3"/>
        <v>120</v>
      </c>
      <c r="M112">
        <f t="shared" si="4"/>
        <v>-30</v>
      </c>
    </row>
    <row r="113" spans="6:13" x14ac:dyDescent="0.25">
      <c r="F113" t="s">
        <v>58</v>
      </c>
      <c r="G113">
        <v>26432</v>
      </c>
      <c r="H113" t="s">
        <v>82</v>
      </c>
      <c r="I113">
        <v>246</v>
      </c>
      <c r="J113">
        <v>5</v>
      </c>
      <c r="K113" s="34">
        <f>P103</f>
        <v>3.5</v>
      </c>
      <c r="L113">
        <f t="shared" si="3"/>
        <v>420</v>
      </c>
      <c r="M113">
        <f t="shared" si="4"/>
        <v>-174</v>
      </c>
    </row>
    <row r="114" spans="6:13" x14ac:dyDescent="0.25">
      <c r="F114" t="s">
        <v>33</v>
      </c>
      <c r="G114">
        <v>9665</v>
      </c>
      <c r="H114" t="s">
        <v>81</v>
      </c>
      <c r="I114">
        <v>168</v>
      </c>
      <c r="J114">
        <v>10</v>
      </c>
      <c r="K114" s="34">
        <f>O103</f>
        <v>4.17</v>
      </c>
      <c r="L114">
        <f t="shared" si="3"/>
        <v>500.4</v>
      </c>
      <c r="M114">
        <f t="shared" si="4"/>
        <v>-332.4</v>
      </c>
    </row>
    <row r="115" spans="6:13" x14ac:dyDescent="0.25">
      <c r="F115" t="s">
        <v>86</v>
      </c>
      <c r="G115">
        <v>24011</v>
      </c>
      <c r="H115" t="s">
        <v>81</v>
      </c>
      <c r="I115">
        <v>98</v>
      </c>
      <c r="J115">
        <v>0</v>
      </c>
      <c r="K115" s="34">
        <f>O103</f>
        <v>4.17</v>
      </c>
      <c r="L115">
        <f t="shared" si="3"/>
        <v>500.4</v>
      </c>
      <c r="M115">
        <f t="shared" si="4"/>
        <v>-402.4</v>
      </c>
    </row>
    <row r="116" spans="6:13" x14ac:dyDescent="0.25">
      <c r="F116" t="s">
        <v>14</v>
      </c>
      <c r="G116">
        <v>25739</v>
      </c>
      <c r="H116" t="s">
        <v>64</v>
      </c>
      <c r="I116">
        <v>3600</v>
      </c>
      <c r="J116">
        <v>0</v>
      </c>
      <c r="K116" s="34">
        <f>Q103</f>
        <v>7.2</v>
      </c>
      <c r="L116">
        <f t="shared" si="3"/>
        <v>864</v>
      </c>
      <c r="M116">
        <f t="shared" si="4"/>
        <v>2736</v>
      </c>
    </row>
    <row r="117" spans="6:13" x14ac:dyDescent="0.25">
      <c r="F117" t="s">
        <v>35</v>
      </c>
      <c r="G117">
        <v>26723</v>
      </c>
      <c r="H117" t="s">
        <v>81</v>
      </c>
      <c r="I117">
        <v>69</v>
      </c>
      <c r="J117" s="26" t="s">
        <v>108</v>
      </c>
      <c r="K117" s="34">
        <f>O103</f>
        <v>4.17</v>
      </c>
      <c r="L117">
        <f t="shared" si="3"/>
        <v>500.4</v>
      </c>
      <c r="M117">
        <f t="shared" si="4"/>
        <v>-431.4</v>
      </c>
    </row>
    <row r="118" spans="6:13" x14ac:dyDescent="0.25">
      <c r="F118" t="s">
        <v>60</v>
      </c>
      <c r="G118">
        <v>22825</v>
      </c>
      <c r="H118" t="s">
        <v>82</v>
      </c>
      <c r="I118">
        <v>293</v>
      </c>
      <c r="J118">
        <v>1</v>
      </c>
      <c r="K118" s="34">
        <f>P103</f>
        <v>3.5</v>
      </c>
      <c r="L118">
        <f t="shared" si="3"/>
        <v>420</v>
      </c>
      <c r="M118">
        <f t="shared" si="4"/>
        <v>-127</v>
      </c>
    </row>
    <row r="119" spans="6:13" x14ac:dyDescent="0.25">
      <c r="F119" t="s">
        <v>16</v>
      </c>
      <c r="G119">
        <v>24086</v>
      </c>
      <c r="H119" t="s">
        <v>64</v>
      </c>
      <c r="I119">
        <v>3780</v>
      </c>
      <c r="J119">
        <v>15</v>
      </c>
      <c r="K119" s="34">
        <f>Q103</f>
        <v>7.2</v>
      </c>
      <c r="L119">
        <f t="shared" si="3"/>
        <v>864</v>
      </c>
      <c r="M119">
        <f t="shared" si="4"/>
        <v>2916</v>
      </c>
    </row>
    <row r="120" spans="6:13" x14ac:dyDescent="0.25">
      <c r="F120" t="s">
        <v>45</v>
      </c>
      <c r="G120">
        <v>22853</v>
      </c>
      <c r="H120" t="s">
        <v>81</v>
      </c>
      <c r="I120">
        <v>119</v>
      </c>
      <c r="J120">
        <v>3</v>
      </c>
      <c r="K120" s="34">
        <f>O103</f>
        <v>4.17</v>
      </c>
      <c r="L120">
        <f t="shared" si="3"/>
        <v>500.4</v>
      </c>
      <c r="M120">
        <f t="shared" si="4"/>
        <v>-381.4</v>
      </c>
    </row>
    <row r="121" spans="6:13" x14ac:dyDescent="0.25">
      <c r="F121" t="s">
        <v>88</v>
      </c>
      <c r="G121">
        <v>24079</v>
      </c>
      <c r="H121" t="s">
        <v>64</v>
      </c>
      <c r="I121">
        <v>3700</v>
      </c>
      <c r="J121">
        <v>5</v>
      </c>
      <c r="K121" s="34">
        <f>Q103</f>
        <v>7.2</v>
      </c>
      <c r="L121">
        <f t="shared" si="3"/>
        <v>864</v>
      </c>
      <c r="M121">
        <f t="shared" si="4"/>
        <v>2836</v>
      </c>
    </row>
    <row r="122" spans="6:13" x14ac:dyDescent="0.25">
      <c r="I122">
        <f>SUM(I101:I121)</f>
        <v>27773</v>
      </c>
      <c r="L122">
        <f>SUM(L101:L121)</f>
        <v>12190.8</v>
      </c>
      <c r="M122">
        <f>I122-L122</f>
        <v>15582.2</v>
      </c>
    </row>
  </sheetData>
  <autoFilter ref="A1:Q70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7"/>
  <sheetViews>
    <sheetView topLeftCell="B1" workbookViewId="0">
      <selection activeCell="M24" sqref="M24"/>
    </sheetView>
  </sheetViews>
  <sheetFormatPr baseColWidth="10" defaultRowHeight="15" x14ac:dyDescent="0.25"/>
  <cols>
    <col min="13" max="13" width="34.85546875" bestFit="1" customWidth="1"/>
  </cols>
  <sheetData>
    <row r="1" spans="1:17" ht="36" x14ac:dyDescent="0.25">
      <c r="A1" s="8" t="s">
        <v>70</v>
      </c>
      <c r="B1" s="9" t="s">
        <v>71</v>
      </c>
      <c r="C1" s="9" t="s">
        <v>72</v>
      </c>
      <c r="D1" s="9" t="s">
        <v>73</v>
      </c>
      <c r="E1" s="9" t="s">
        <v>74</v>
      </c>
      <c r="F1" s="9" t="s">
        <v>75</v>
      </c>
      <c r="G1" s="9" t="s">
        <v>76</v>
      </c>
      <c r="H1" s="9" t="s">
        <v>77</v>
      </c>
      <c r="I1" s="9"/>
      <c r="J1" s="9"/>
      <c r="K1" s="9"/>
      <c r="L1" s="9"/>
      <c r="M1" s="9" t="s">
        <v>78</v>
      </c>
      <c r="N1" s="10" t="s">
        <v>79</v>
      </c>
      <c r="O1" s="10" t="s">
        <v>95</v>
      </c>
      <c r="P1" s="11"/>
      <c r="Q1" s="11"/>
    </row>
    <row r="2" spans="1:17" x14ac:dyDescent="0.25">
      <c r="A2" s="24" t="s">
        <v>116</v>
      </c>
      <c r="B2" s="24"/>
      <c r="C2" s="24" t="s">
        <v>117</v>
      </c>
      <c r="D2" s="24" t="s">
        <v>118</v>
      </c>
      <c r="E2" s="24" t="s">
        <v>119</v>
      </c>
      <c r="F2" s="24" t="s">
        <v>23</v>
      </c>
      <c r="G2" s="24">
        <v>26102</v>
      </c>
      <c r="H2" s="24" t="s">
        <v>65</v>
      </c>
      <c r="I2" s="24"/>
      <c r="J2" s="24"/>
      <c r="K2" s="24"/>
      <c r="L2" s="24"/>
      <c r="M2" s="24"/>
      <c r="N2" s="23">
        <v>44989</v>
      </c>
      <c r="O2" s="24">
        <v>80</v>
      </c>
      <c r="P2" s="14"/>
      <c r="Q2" s="15"/>
    </row>
    <row r="3" spans="1:17" x14ac:dyDescent="0.25">
      <c r="A3" s="24" t="s">
        <v>120</v>
      </c>
      <c r="B3" s="24"/>
      <c r="C3" s="24" t="s">
        <v>121</v>
      </c>
      <c r="D3" s="24" t="s">
        <v>122</v>
      </c>
      <c r="E3" s="24" t="s">
        <v>118</v>
      </c>
      <c r="F3" s="24" t="s">
        <v>23</v>
      </c>
      <c r="G3" s="24">
        <v>26102</v>
      </c>
      <c r="H3" s="24" t="s">
        <v>65</v>
      </c>
      <c r="I3" s="24"/>
      <c r="J3" s="24"/>
      <c r="K3" s="24"/>
      <c r="L3" s="24"/>
      <c r="M3" s="24" t="s">
        <v>123</v>
      </c>
      <c r="N3" s="23">
        <v>44989</v>
      </c>
      <c r="O3" s="24">
        <v>80</v>
      </c>
      <c r="P3" s="14"/>
      <c r="Q3" s="16"/>
    </row>
    <row r="4" spans="1:17" x14ac:dyDescent="0.25">
      <c r="A4" s="24" t="s">
        <v>124</v>
      </c>
      <c r="B4" s="24"/>
      <c r="C4" s="24" t="s">
        <v>125</v>
      </c>
      <c r="D4" s="24" t="s">
        <v>126</v>
      </c>
      <c r="E4" s="24" t="s">
        <v>127</v>
      </c>
      <c r="F4" s="24" t="s">
        <v>23</v>
      </c>
      <c r="G4" s="24">
        <v>26102</v>
      </c>
      <c r="H4" s="24" t="s">
        <v>65</v>
      </c>
      <c r="I4" s="24"/>
      <c r="J4" s="24"/>
      <c r="K4" s="24"/>
      <c r="L4" s="24"/>
      <c r="M4" s="24"/>
      <c r="N4" s="23">
        <v>44989</v>
      </c>
      <c r="O4" s="24">
        <v>80</v>
      </c>
      <c r="P4" s="17"/>
      <c r="Q4" s="15"/>
    </row>
    <row r="5" spans="1:17" x14ac:dyDescent="0.25">
      <c r="A5" s="24" t="s">
        <v>128</v>
      </c>
      <c r="B5" s="24"/>
      <c r="C5" s="24" t="s">
        <v>129</v>
      </c>
      <c r="D5" s="24" t="s">
        <v>130</v>
      </c>
      <c r="E5" s="24" t="s">
        <v>131</v>
      </c>
      <c r="F5" s="24" t="s">
        <v>23</v>
      </c>
      <c r="G5" s="24">
        <v>26102</v>
      </c>
      <c r="H5" s="24" t="s">
        <v>65</v>
      </c>
      <c r="I5" s="24"/>
      <c r="J5" s="24"/>
      <c r="K5" s="24"/>
      <c r="L5" s="24"/>
      <c r="M5" s="24"/>
      <c r="N5" s="29"/>
      <c r="O5" s="20"/>
      <c r="P5" s="14"/>
      <c r="Q5" s="16"/>
    </row>
    <row r="6" spans="1:17" x14ac:dyDescent="0.25">
      <c r="A6" s="24" t="s">
        <v>132</v>
      </c>
      <c r="B6" s="24"/>
      <c r="C6" s="24" t="s">
        <v>133</v>
      </c>
      <c r="D6" s="24" t="s">
        <v>134</v>
      </c>
      <c r="E6" s="24" t="s">
        <v>135</v>
      </c>
      <c r="F6" s="24" t="s">
        <v>51</v>
      </c>
      <c r="G6" s="24">
        <v>22775</v>
      </c>
      <c r="H6" s="24" t="s">
        <v>82</v>
      </c>
      <c r="I6" s="24"/>
      <c r="J6" s="24"/>
      <c r="K6" s="24"/>
      <c r="L6" s="24"/>
      <c r="M6" s="24" t="s">
        <v>136</v>
      </c>
      <c r="N6" s="23">
        <v>44994</v>
      </c>
      <c r="O6" s="24">
        <v>239</v>
      </c>
      <c r="P6" s="27"/>
      <c r="Q6" s="28"/>
    </row>
    <row r="7" spans="1:17" x14ac:dyDescent="0.25">
      <c r="A7" s="24" t="s">
        <v>137</v>
      </c>
      <c r="B7" s="24"/>
      <c r="C7" s="24" t="s">
        <v>138</v>
      </c>
      <c r="D7" s="24" t="s">
        <v>139</v>
      </c>
      <c r="E7" s="24" t="s">
        <v>140</v>
      </c>
      <c r="F7" s="24" t="s">
        <v>51</v>
      </c>
      <c r="G7" s="24">
        <v>22775</v>
      </c>
      <c r="H7" s="24" t="s">
        <v>82</v>
      </c>
      <c r="I7" s="24"/>
      <c r="J7" s="24"/>
      <c r="K7" s="24"/>
      <c r="L7" s="24"/>
      <c r="M7" s="24" t="s">
        <v>136</v>
      </c>
      <c r="N7" s="23">
        <v>44994</v>
      </c>
      <c r="O7" s="24">
        <v>239</v>
      </c>
      <c r="P7" s="16"/>
      <c r="Q7" s="16"/>
    </row>
    <row r="8" spans="1:17" x14ac:dyDescent="0.25">
      <c r="A8" s="24" t="s">
        <v>141</v>
      </c>
      <c r="B8" s="24"/>
      <c r="C8" s="24" t="s">
        <v>142</v>
      </c>
      <c r="D8" s="24" t="s">
        <v>143</v>
      </c>
      <c r="E8" s="24" t="s">
        <v>139</v>
      </c>
      <c r="F8" s="24" t="s">
        <v>51</v>
      </c>
      <c r="G8" s="24">
        <v>22775</v>
      </c>
      <c r="H8" s="24" t="s">
        <v>82</v>
      </c>
      <c r="I8" s="24"/>
      <c r="J8" s="24"/>
      <c r="K8" s="24"/>
      <c r="L8" s="24"/>
      <c r="M8" s="24" t="s">
        <v>136</v>
      </c>
      <c r="N8" s="23">
        <v>44994</v>
      </c>
      <c r="O8" s="24">
        <v>239</v>
      </c>
      <c r="P8" s="16"/>
      <c r="Q8" s="12"/>
    </row>
    <row r="9" spans="1:17" x14ac:dyDescent="0.25">
      <c r="A9" s="24" t="s">
        <v>144</v>
      </c>
      <c r="B9" s="24"/>
      <c r="C9" s="24" t="s">
        <v>145</v>
      </c>
      <c r="D9" s="24" t="s">
        <v>146</v>
      </c>
      <c r="E9" s="24" t="s">
        <v>147</v>
      </c>
      <c r="F9" s="24" t="s">
        <v>83</v>
      </c>
      <c r="G9" s="24">
        <v>22294</v>
      </c>
      <c r="H9" s="24" t="s">
        <v>82</v>
      </c>
      <c r="I9" s="24"/>
      <c r="J9" s="24"/>
      <c r="K9" s="24"/>
      <c r="L9" s="24"/>
      <c r="M9" s="24" t="s">
        <v>148</v>
      </c>
      <c r="N9" s="23">
        <v>44994</v>
      </c>
      <c r="O9" s="35">
        <v>138</v>
      </c>
      <c r="P9" s="36"/>
      <c r="Q9" s="36"/>
    </row>
    <row r="10" spans="1:17" x14ac:dyDescent="0.25">
      <c r="A10" s="24" t="s">
        <v>149</v>
      </c>
      <c r="B10" s="24"/>
      <c r="C10" s="24" t="s">
        <v>150</v>
      </c>
      <c r="D10" s="24" t="s">
        <v>146</v>
      </c>
      <c r="E10" s="24" t="s">
        <v>147</v>
      </c>
      <c r="F10" s="24" t="s">
        <v>83</v>
      </c>
      <c r="G10" s="24">
        <v>22294</v>
      </c>
      <c r="H10" s="24" t="s">
        <v>82</v>
      </c>
      <c r="I10" s="24"/>
      <c r="J10" s="24"/>
      <c r="K10" s="24"/>
      <c r="L10" s="24"/>
      <c r="M10" s="24" t="s">
        <v>148</v>
      </c>
      <c r="N10" s="23">
        <v>44994</v>
      </c>
      <c r="O10" s="24">
        <v>138</v>
      </c>
    </row>
    <row r="11" spans="1:17" x14ac:dyDescent="0.25">
      <c r="A11" s="24" t="s">
        <v>151</v>
      </c>
      <c r="B11" s="24"/>
      <c r="C11" s="24" t="s">
        <v>152</v>
      </c>
      <c r="D11" s="24" t="s">
        <v>153</v>
      </c>
      <c r="E11" s="24" t="s">
        <v>154</v>
      </c>
      <c r="F11" s="24" t="s">
        <v>83</v>
      </c>
      <c r="G11" s="24">
        <v>22294</v>
      </c>
      <c r="H11" s="24" t="s">
        <v>82</v>
      </c>
      <c r="I11" s="24"/>
      <c r="J11" s="24"/>
      <c r="K11" s="24"/>
      <c r="L11" s="24"/>
      <c r="M11" s="24" t="s">
        <v>148</v>
      </c>
      <c r="N11" s="23">
        <v>44994</v>
      </c>
      <c r="O11" s="24">
        <v>138</v>
      </c>
    </row>
    <row r="12" spans="1:17" x14ac:dyDescent="0.25">
      <c r="A12" s="24" t="s">
        <v>155</v>
      </c>
      <c r="B12" s="24"/>
      <c r="C12" s="24" t="s">
        <v>156</v>
      </c>
      <c r="D12" s="24" t="s">
        <v>157</v>
      </c>
      <c r="E12" s="24" t="s">
        <v>118</v>
      </c>
      <c r="F12" s="24" t="s">
        <v>54</v>
      </c>
      <c r="G12" s="24">
        <v>22886</v>
      </c>
      <c r="H12" s="24" t="s">
        <v>82</v>
      </c>
      <c r="I12" s="24"/>
      <c r="J12" s="24"/>
      <c r="K12" s="24"/>
      <c r="L12" s="24"/>
      <c r="M12" s="24" t="s">
        <v>158</v>
      </c>
      <c r="N12" s="23">
        <v>44994</v>
      </c>
      <c r="O12" s="24">
        <v>218</v>
      </c>
    </row>
    <row r="13" spans="1:17" x14ac:dyDescent="0.25">
      <c r="A13" s="24" t="s">
        <v>159</v>
      </c>
      <c r="B13" s="24"/>
      <c r="C13" s="24" t="s">
        <v>160</v>
      </c>
      <c r="D13" s="24" t="s">
        <v>161</v>
      </c>
      <c r="E13" s="24">
        <v>0</v>
      </c>
      <c r="F13" s="24" t="s">
        <v>54</v>
      </c>
      <c r="G13" s="24">
        <v>22886</v>
      </c>
      <c r="H13" s="24" t="s">
        <v>82</v>
      </c>
      <c r="I13" s="24"/>
      <c r="J13" s="24"/>
      <c r="K13" s="24"/>
      <c r="L13" s="24"/>
      <c r="M13" s="24" t="s">
        <v>158</v>
      </c>
      <c r="N13" s="23">
        <v>44994</v>
      </c>
      <c r="O13" s="24">
        <v>218</v>
      </c>
    </row>
    <row r="14" spans="1:17" x14ac:dyDescent="0.25">
      <c r="A14" s="24" t="s">
        <v>162</v>
      </c>
      <c r="B14" s="24"/>
      <c r="C14" s="24" t="s">
        <v>163</v>
      </c>
      <c r="D14" s="24" t="s">
        <v>143</v>
      </c>
      <c r="E14" s="24" t="s">
        <v>139</v>
      </c>
      <c r="F14" s="24" t="s">
        <v>54</v>
      </c>
      <c r="G14" s="24">
        <v>22886</v>
      </c>
      <c r="H14" s="24" t="s">
        <v>82</v>
      </c>
      <c r="I14" s="24"/>
      <c r="J14" s="24"/>
      <c r="K14" s="24"/>
      <c r="L14" s="24"/>
      <c r="M14" s="24" t="s">
        <v>158</v>
      </c>
      <c r="N14" s="23">
        <v>44994</v>
      </c>
      <c r="O14" s="24">
        <v>218</v>
      </c>
    </row>
    <row r="15" spans="1:17" x14ac:dyDescent="0.25">
      <c r="A15" s="24" t="s">
        <v>164</v>
      </c>
      <c r="B15" s="24"/>
      <c r="C15" s="24" t="s">
        <v>165</v>
      </c>
      <c r="D15" s="24" t="s">
        <v>166</v>
      </c>
      <c r="E15" s="24">
        <v>0</v>
      </c>
      <c r="F15" s="24" t="s">
        <v>85</v>
      </c>
      <c r="G15" s="24">
        <v>22769</v>
      </c>
      <c r="H15" s="24" t="s">
        <v>82</v>
      </c>
      <c r="I15" s="24"/>
      <c r="J15" s="24"/>
      <c r="K15" s="24"/>
      <c r="L15" s="24"/>
      <c r="M15" s="24" t="s">
        <v>167</v>
      </c>
      <c r="N15" s="23">
        <v>44994</v>
      </c>
      <c r="O15" s="24">
        <v>185</v>
      </c>
    </row>
    <row r="16" spans="1:17" x14ac:dyDescent="0.25">
      <c r="A16" s="24" t="s">
        <v>168</v>
      </c>
      <c r="B16" s="24"/>
      <c r="C16" s="24" t="s">
        <v>169</v>
      </c>
      <c r="D16" s="24" t="s">
        <v>140</v>
      </c>
      <c r="E16" s="24" t="s">
        <v>170</v>
      </c>
      <c r="F16" s="24" t="s">
        <v>85</v>
      </c>
      <c r="G16" s="24">
        <v>22769</v>
      </c>
      <c r="H16" s="24" t="s">
        <v>82</v>
      </c>
      <c r="I16" s="24"/>
      <c r="J16" s="24"/>
      <c r="K16" s="24"/>
      <c r="L16" s="24"/>
      <c r="M16" s="24" t="s">
        <v>167</v>
      </c>
      <c r="N16" s="23">
        <v>44994</v>
      </c>
      <c r="O16" s="24">
        <v>185</v>
      </c>
    </row>
    <row r="17" spans="1:17" x14ac:dyDescent="0.25">
      <c r="A17" s="24" t="s">
        <v>171</v>
      </c>
      <c r="B17" s="24"/>
      <c r="C17" s="24" t="s">
        <v>172</v>
      </c>
      <c r="D17" s="24" t="s">
        <v>173</v>
      </c>
      <c r="E17" s="24" t="s">
        <v>174</v>
      </c>
      <c r="F17" s="24" t="s">
        <v>58</v>
      </c>
      <c r="G17" s="24">
        <v>26432</v>
      </c>
      <c r="H17" s="24" t="s">
        <v>82</v>
      </c>
      <c r="I17" s="24"/>
      <c r="J17" s="24"/>
      <c r="K17" s="24"/>
      <c r="L17" s="24"/>
      <c r="M17" s="24"/>
      <c r="N17" s="23">
        <v>44994</v>
      </c>
      <c r="O17" s="24">
        <v>50</v>
      </c>
      <c r="P17" s="2"/>
    </row>
    <row r="18" spans="1:17" x14ac:dyDescent="0.25">
      <c r="A18" s="24" t="s">
        <v>175</v>
      </c>
      <c r="B18" s="24"/>
      <c r="C18" s="24" t="s">
        <v>176</v>
      </c>
      <c r="D18" s="24" t="s">
        <v>177</v>
      </c>
      <c r="E18" s="24" t="s">
        <v>178</v>
      </c>
      <c r="F18" s="24" t="s">
        <v>60</v>
      </c>
      <c r="G18" s="24">
        <v>22825</v>
      </c>
      <c r="H18" s="24" t="s">
        <v>82</v>
      </c>
      <c r="I18" s="24"/>
      <c r="J18" s="24"/>
      <c r="K18" s="24"/>
      <c r="L18" s="24"/>
      <c r="M18" s="24"/>
      <c r="N18" s="23">
        <v>44994</v>
      </c>
      <c r="O18" s="24">
        <v>240</v>
      </c>
      <c r="P18" s="2"/>
    </row>
    <row r="19" spans="1:17" x14ac:dyDescent="0.25">
      <c r="A19" s="24" t="s">
        <v>179</v>
      </c>
      <c r="B19" s="24"/>
      <c r="C19" s="24" t="s">
        <v>180</v>
      </c>
      <c r="D19" s="24" t="s">
        <v>181</v>
      </c>
      <c r="E19" s="24">
        <v>0</v>
      </c>
      <c r="F19" s="24" t="s">
        <v>89</v>
      </c>
      <c r="G19" s="24">
        <v>23148</v>
      </c>
      <c r="H19" s="24" t="s">
        <v>64</v>
      </c>
      <c r="I19" s="24"/>
      <c r="J19" s="24"/>
      <c r="K19" s="24"/>
      <c r="L19" s="24"/>
      <c r="M19" s="24" t="s">
        <v>167</v>
      </c>
      <c r="N19" s="23">
        <v>44985</v>
      </c>
      <c r="O19" s="24">
        <v>3005</v>
      </c>
      <c r="P19" s="2"/>
      <c r="Q19" s="2"/>
    </row>
    <row r="20" spans="1:17" x14ac:dyDescent="0.25">
      <c r="A20" s="24" t="s">
        <v>182</v>
      </c>
      <c r="B20" s="24"/>
      <c r="C20" s="24" t="s">
        <v>183</v>
      </c>
      <c r="D20" s="24" t="s">
        <v>139</v>
      </c>
      <c r="E20" s="24" t="s">
        <v>184</v>
      </c>
      <c r="F20" s="24" t="s">
        <v>7</v>
      </c>
      <c r="G20" s="24">
        <v>24503</v>
      </c>
      <c r="H20" s="24" t="s">
        <v>64</v>
      </c>
      <c r="I20" s="24"/>
      <c r="J20" s="24"/>
      <c r="K20" s="24"/>
      <c r="L20" s="24"/>
      <c r="M20" s="24" t="s">
        <v>185</v>
      </c>
      <c r="N20" s="23">
        <v>44985</v>
      </c>
      <c r="O20" s="24">
        <v>3455</v>
      </c>
    </row>
    <row r="21" spans="1:17" x14ac:dyDescent="0.25">
      <c r="A21" s="24" t="s">
        <v>186</v>
      </c>
      <c r="B21" s="24"/>
      <c r="C21" s="24" t="s">
        <v>187</v>
      </c>
      <c r="D21" s="24" t="s">
        <v>188</v>
      </c>
      <c r="E21" s="24" t="s">
        <v>189</v>
      </c>
      <c r="F21" s="24" t="s">
        <v>7</v>
      </c>
      <c r="G21" s="24">
        <v>24503</v>
      </c>
      <c r="H21" s="24" t="s">
        <v>64</v>
      </c>
      <c r="I21" s="24"/>
      <c r="J21" s="24"/>
      <c r="K21" s="24"/>
      <c r="L21" s="24"/>
      <c r="M21" s="24" t="s">
        <v>185</v>
      </c>
      <c r="N21" s="23">
        <v>44985</v>
      </c>
      <c r="O21" s="24">
        <v>3455</v>
      </c>
    </row>
    <row r="22" spans="1:17" x14ac:dyDescent="0.25">
      <c r="A22" s="24" t="s">
        <v>190</v>
      </c>
      <c r="B22" s="24"/>
      <c r="C22" s="24" t="s">
        <v>160</v>
      </c>
      <c r="D22" s="24" t="s">
        <v>191</v>
      </c>
      <c r="E22" s="24">
        <v>0</v>
      </c>
      <c r="F22" s="24" t="s">
        <v>7</v>
      </c>
      <c r="G22" s="24">
        <v>24503</v>
      </c>
      <c r="H22" s="24" t="s">
        <v>64</v>
      </c>
      <c r="I22" s="24"/>
      <c r="J22" s="24"/>
      <c r="K22" s="24"/>
      <c r="L22" s="24"/>
      <c r="M22" s="24" t="s">
        <v>185</v>
      </c>
      <c r="N22" s="23">
        <v>44985</v>
      </c>
      <c r="O22" s="24">
        <v>3455</v>
      </c>
    </row>
    <row r="23" spans="1:17" x14ac:dyDescent="0.25">
      <c r="A23" s="24" t="s">
        <v>192</v>
      </c>
      <c r="B23" s="24"/>
      <c r="C23" s="24" t="s">
        <v>193</v>
      </c>
      <c r="D23" s="24" t="s">
        <v>194</v>
      </c>
      <c r="E23" s="24" t="s">
        <v>184</v>
      </c>
      <c r="F23" s="24" t="s">
        <v>7</v>
      </c>
      <c r="G23" s="24">
        <v>24503</v>
      </c>
      <c r="H23" s="24" t="s">
        <v>64</v>
      </c>
      <c r="I23" s="24"/>
      <c r="J23" s="24"/>
      <c r="K23" s="24"/>
      <c r="L23" s="24"/>
      <c r="M23" s="24" t="s">
        <v>185</v>
      </c>
      <c r="N23" s="23">
        <v>44985</v>
      </c>
      <c r="O23" s="24">
        <v>3455</v>
      </c>
    </row>
    <row r="24" spans="1:17" x14ac:dyDescent="0.25">
      <c r="A24" s="24" t="s">
        <v>195</v>
      </c>
      <c r="B24" s="24"/>
      <c r="C24" s="24" t="s">
        <v>196</v>
      </c>
      <c r="D24" s="24" t="s">
        <v>184</v>
      </c>
      <c r="E24" s="24" t="s">
        <v>197</v>
      </c>
      <c r="F24" s="24" t="s">
        <v>10</v>
      </c>
      <c r="G24" s="24">
        <v>25328</v>
      </c>
      <c r="H24" s="24" t="s">
        <v>64</v>
      </c>
      <c r="I24" s="24"/>
      <c r="J24" s="24"/>
      <c r="K24" s="24"/>
      <c r="L24" s="24"/>
      <c r="M24" s="24"/>
      <c r="N24" s="23">
        <v>44985</v>
      </c>
      <c r="O24" s="24">
        <v>3255</v>
      </c>
    </row>
    <row r="25" spans="1:17" x14ac:dyDescent="0.25">
      <c r="A25" s="24" t="s">
        <v>198</v>
      </c>
      <c r="B25" s="24"/>
      <c r="C25" s="24" t="s">
        <v>199</v>
      </c>
      <c r="D25" s="24" t="s">
        <v>184</v>
      </c>
      <c r="E25" s="24" t="s">
        <v>197</v>
      </c>
      <c r="F25" s="24" t="s">
        <v>10</v>
      </c>
      <c r="G25" s="24">
        <v>25328</v>
      </c>
      <c r="H25" s="24" t="s">
        <v>64</v>
      </c>
      <c r="I25" s="24"/>
      <c r="J25" s="24"/>
      <c r="K25" s="24"/>
      <c r="L25" s="24"/>
      <c r="M25" s="24" t="s">
        <v>148</v>
      </c>
      <c r="N25" s="23">
        <v>44985</v>
      </c>
      <c r="O25" s="24">
        <v>3255</v>
      </c>
    </row>
    <row r="26" spans="1:17" x14ac:dyDescent="0.25">
      <c r="A26" s="24" t="s">
        <v>200</v>
      </c>
      <c r="B26" s="24"/>
      <c r="C26" s="24" t="s">
        <v>201</v>
      </c>
      <c r="D26" s="24" t="s">
        <v>126</v>
      </c>
      <c r="E26" s="24" t="s">
        <v>202</v>
      </c>
      <c r="F26" s="24" t="s">
        <v>12</v>
      </c>
      <c r="G26" s="24">
        <v>25781</v>
      </c>
      <c r="H26" s="24" t="s">
        <v>64</v>
      </c>
      <c r="I26" s="24"/>
      <c r="J26" s="24"/>
      <c r="K26" s="24"/>
      <c r="L26" s="24"/>
      <c r="M26" s="24" t="s">
        <v>203</v>
      </c>
      <c r="N26" s="23">
        <v>44985</v>
      </c>
      <c r="O26" s="24">
        <v>3555</v>
      </c>
    </row>
    <row r="27" spans="1:17" x14ac:dyDescent="0.25">
      <c r="A27" s="24" t="s">
        <v>204</v>
      </c>
      <c r="B27" s="24"/>
      <c r="C27" s="24" t="s">
        <v>163</v>
      </c>
      <c r="D27" s="24" t="s">
        <v>139</v>
      </c>
      <c r="E27" s="24" t="s">
        <v>205</v>
      </c>
      <c r="F27" s="24" t="s">
        <v>12</v>
      </c>
      <c r="G27" s="24">
        <v>25781</v>
      </c>
      <c r="H27" s="24" t="s">
        <v>64</v>
      </c>
      <c r="I27" s="24"/>
      <c r="J27" s="24"/>
      <c r="K27" s="24"/>
      <c r="L27" s="24"/>
      <c r="M27" s="24" t="s">
        <v>203</v>
      </c>
      <c r="N27" s="23">
        <v>44985</v>
      </c>
      <c r="O27" s="24">
        <v>3555</v>
      </c>
    </row>
    <row r="28" spans="1:17" x14ac:dyDescent="0.25">
      <c r="A28" s="24" t="s">
        <v>206</v>
      </c>
      <c r="B28" s="24"/>
      <c r="C28" s="24" t="s">
        <v>196</v>
      </c>
      <c r="D28" s="24" t="s">
        <v>207</v>
      </c>
      <c r="E28" s="24" t="s">
        <v>208</v>
      </c>
      <c r="F28" s="24" t="s">
        <v>14</v>
      </c>
      <c r="G28" s="24">
        <v>25739</v>
      </c>
      <c r="H28" s="24" t="s">
        <v>64</v>
      </c>
      <c r="I28" s="24"/>
      <c r="J28" s="24"/>
      <c r="K28" s="24"/>
      <c r="L28" s="24"/>
      <c r="M28" s="24" t="s">
        <v>167</v>
      </c>
      <c r="N28" s="23">
        <v>44985</v>
      </c>
      <c r="O28" s="24">
        <v>3355</v>
      </c>
    </row>
    <row r="29" spans="1:17" x14ac:dyDescent="0.25">
      <c r="A29" s="24" t="s">
        <v>209</v>
      </c>
      <c r="B29" s="24"/>
      <c r="C29" s="24" t="s">
        <v>210</v>
      </c>
      <c r="D29" s="24" t="s">
        <v>211</v>
      </c>
      <c r="E29" s="24">
        <v>0</v>
      </c>
      <c r="F29" s="24" t="s">
        <v>14</v>
      </c>
      <c r="G29" s="24">
        <v>25739</v>
      </c>
      <c r="H29" s="24" t="s">
        <v>64</v>
      </c>
      <c r="I29" s="24"/>
      <c r="J29" s="24"/>
      <c r="K29" s="24"/>
      <c r="L29" s="24"/>
      <c r="M29" s="24" t="s">
        <v>167</v>
      </c>
      <c r="N29" s="23">
        <v>44985</v>
      </c>
      <c r="O29" s="24">
        <v>3355</v>
      </c>
    </row>
    <row r="30" spans="1:17" x14ac:dyDescent="0.25">
      <c r="A30" s="24" t="s">
        <v>212</v>
      </c>
      <c r="B30" s="24"/>
      <c r="C30" s="24" t="s">
        <v>213</v>
      </c>
      <c r="D30" s="24" t="s">
        <v>214</v>
      </c>
      <c r="E30" s="24" t="s">
        <v>215</v>
      </c>
      <c r="F30" s="24" t="s">
        <v>16</v>
      </c>
      <c r="G30" s="24">
        <v>24086</v>
      </c>
      <c r="H30" s="24" t="s">
        <v>64</v>
      </c>
      <c r="I30" s="24"/>
      <c r="J30" s="24"/>
      <c r="K30" s="24"/>
      <c r="L30" s="24"/>
      <c r="M30" s="24" t="s">
        <v>216</v>
      </c>
      <c r="N30" s="23">
        <v>44985</v>
      </c>
      <c r="O30" s="24">
        <v>3355</v>
      </c>
    </row>
    <row r="31" spans="1:17" x14ac:dyDescent="0.25">
      <c r="A31" s="24" t="s">
        <v>217</v>
      </c>
      <c r="B31" s="24"/>
      <c r="C31" s="24" t="s">
        <v>156</v>
      </c>
      <c r="D31" s="24" t="s">
        <v>214</v>
      </c>
      <c r="E31" s="24" t="s">
        <v>215</v>
      </c>
      <c r="F31" s="24" t="s">
        <v>16</v>
      </c>
      <c r="G31" s="24">
        <v>24086</v>
      </c>
      <c r="H31" s="24" t="s">
        <v>64</v>
      </c>
      <c r="I31" s="24"/>
      <c r="J31" s="24"/>
      <c r="K31" s="24"/>
      <c r="L31" s="24"/>
      <c r="M31" s="24" t="s">
        <v>216</v>
      </c>
      <c r="N31" s="23">
        <v>44985</v>
      </c>
      <c r="O31" s="24">
        <v>3355</v>
      </c>
    </row>
    <row r="32" spans="1:17" x14ac:dyDescent="0.25">
      <c r="A32" s="24" t="s">
        <v>218</v>
      </c>
      <c r="B32" s="24"/>
      <c r="C32" s="24" t="s">
        <v>219</v>
      </c>
      <c r="D32" s="24" t="s">
        <v>214</v>
      </c>
      <c r="E32" s="24" t="s">
        <v>215</v>
      </c>
      <c r="F32" s="24" t="s">
        <v>16</v>
      </c>
      <c r="G32" s="24">
        <v>24086</v>
      </c>
      <c r="H32" s="24" t="s">
        <v>64</v>
      </c>
      <c r="I32" s="24"/>
      <c r="J32" s="24"/>
      <c r="K32" s="24"/>
      <c r="L32" s="24"/>
      <c r="M32" s="24" t="s">
        <v>216</v>
      </c>
      <c r="N32" s="23">
        <v>44985</v>
      </c>
      <c r="O32" s="24">
        <v>3355</v>
      </c>
    </row>
    <row r="33" spans="1:15" x14ac:dyDescent="0.25">
      <c r="A33" s="24" t="s">
        <v>220</v>
      </c>
      <c r="B33" s="24"/>
      <c r="C33" s="24" t="s">
        <v>221</v>
      </c>
      <c r="D33" s="24" t="s">
        <v>222</v>
      </c>
      <c r="E33" s="24" t="s">
        <v>223</v>
      </c>
      <c r="F33" s="24" t="s">
        <v>16</v>
      </c>
      <c r="G33" s="24">
        <v>24086</v>
      </c>
      <c r="H33" s="24" t="s">
        <v>64</v>
      </c>
      <c r="I33" s="24"/>
      <c r="J33" s="24"/>
      <c r="K33" s="24"/>
      <c r="L33" s="24"/>
      <c r="M33" s="24" t="s">
        <v>216</v>
      </c>
      <c r="N33" s="23">
        <v>44985</v>
      </c>
      <c r="O33" s="24">
        <v>3355</v>
      </c>
    </row>
    <row r="34" spans="1:15" x14ac:dyDescent="0.25">
      <c r="A34" s="24" t="s">
        <v>224</v>
      </c>
      <c r="B34" s="24"/>
      <c r="C34" s="24" t="s">
        <v>225</v>
      </c>
      <c r="D34" s="24" t="s">
        <v>226</v>
      </c>
      <c r="E34" s="24">
        <v>0</v>
      </c>
      <c r="F34" s="24" t="s">
        <v>16</v>
      </c>
      <c r="G34" s="24">
        <v>24086</v>
      </c>
      <c r="H34" s="24" t="s">
        <v>64</v>
      </c>
      <c r="I34" s="24"/>
      <c r="J34" s="24"/>
      <c r="K34" s="24"/>
      <c r="L34" s="24"/>
      <c r="M34" s="24" t="s">
        <v>216</v>
      </c>
      <c r="N34" s="23">
        <v>44985</v>
      </c>
      <c r="O34" s="24">
        <v>3355</v>
      </c>
    </row>
    <row r="35" spans="1:15" x14ac:dyDescent="0.25">
      <c r="A35" s="24" t="s">
        <v>227</v>
      </c>
      <c r="B35" s="24"/>
      <c r="C35" s="24" t="s">
        <v>228</v>
      </c>
      <c r="D35" s="24" t="s">
        <v>194</v>
      </c>
      <c r="E35" s="24" t="s">
        <v>202</v>
      </c>
      <c r="F35" s="24" t="s">
        <v>88</v>
      </c>
      <c r="G35" s="24">
        <v>24079</v>
      </c>
      <c r="H35" s="24" t="s">
        <v>64</v>
      </c>
      <c r="I35" s="24"/>
      <c r="J35" s="24"/>
      <c r="K35" s="24"/>
      <c r="L35" s="24"/>
      <c r="M35" s="24" t="s">
        <v>185</v>
      </c>
      <c r="N35" s="23">
        <v>44985</v>
      </c>
      <c r="O35" s="24">
        <v>3355</v>
      </c>
    </row>
    <row r="36" spans="1:15" x14ac:dyDescent="0.25">
      <c r="A36" s="24" t="s">
        <v>229</v>
      </c>
      <c r="B36" s="24"/>
      <c r="C36" s="24" t="s">
        <v>230</v>
      </c>
      <c r="D36" s="24" t="s">
        <v>194</v>
      </c>
      <c r="E36" s="24" t="s">
        <v>202</v>
      </c>
      <c r="F36" s="24" t="s">
        <v>88</v>
      </c>
      <c r="G36" s="24">
        <v>24079</v>
      </c>
      <c r="H36" s="24" t="s">
        <v>64</v>
      </c>
      <c r="I36" s="24"/>
      <c r="J36" s="24"/>
      <c r="K36" s="24"/>
      <c r="L36" s="24"/>
      <c r="M36" s="24" t="s">
        <v>185</v>
      </c>
      <c r="N36" s="23">
        <v>44985</v>
      </c>
      <c r="O36" s="24">
        <v>3355</v>
      </c>
    </row>
    <row r="37" spans="1:15" x14ac:dyDescent="0.25">
      <c r="A37" s="24" t="s">
        <v>231</v>
      </c>
      <c r="B37" s="24"/>
      <c r="C37" s="24" t="s">
        <v>232</v>
      </c>
      <c r="D37" s="24" t="s">
        <v>233</v>
      </c>
      <c r="E37" s="24" t="s">
        <v>234</v>
      </c>
      <c r="F37" s="24" t="s">
        <v>88</v>
      </c>
      <c r="G37" s="24">
        <v>24079</v>
      </c>
      <c r="H37" s="24" t="s">
        <v>64</v>
      </c>
      <c r="I37" s="24"/>
      <c r="J37" s="24"/>
      <c r="K37" s="24"/>
      <c r="L37" s="24"/>
      <c r="M37" s="24" t="s">
        <v>185</v>
      </c>
      <c r="N37" s="23">
        <v>44985</v>
      </c>
      <c r="O37" s="24">
        <v>3355</v>
      </c>
    </row>
    <row r="38" spans="1:15" x14ac:dyDescent="0.25">
      <c r="A38" s="24" t="s">
        <v>235</v>
      </c>
      <c r="B38" s="24"/>
      <c r="C38" s="24" t="s">
        <v>236</v>
      </c>
      <c r="D38" s="24" t="s">
        <v>237</v>
      </c>
      <c r="E38" s="24" t="s">
        <v>238</v>
      </c>
      <c r="F38" s="24" t="s">
        <v>88</v>
      </c>
      <c r="G38" s="24">
        <v>24079</v>
      </c>
      <c r="H38" s="24" t="s">
        <v>64</v>
      </c>
      <c r="I38" s="24"/>
      <c r="J38" s="24"/>
      <c r="K38" s="24"/>
      <c r="L38" s="24"/>
      <c r="M38" s="24" t="s">
        <v>185</v>
      </c>
      <c r="N38" s="26"/>
      <c r="O38" s="26"/>
    </row>
    <row r="39" spans="1:15" x14ac:dyDescent="0.25">
      <c r="A39" s="24" t="s">
        <v>239</v>
      </c>
      <c r="B39" s="24"/>
      <c r="C39" s="24" t="s">
        <v>240</v>
      </c>
      <c r="D39" s="24" t="s">
        <v>241</v>
      </c>
      <c r="E39" s="24" t="s">
        <v>242</v>
      </c>
      <c r="F39" s="24" t="s">
        <v>38</v>
      </c>
      <c r="G39" s="24">
        <v>11813</v>
      </c>
      <c r="H39" s="24" t="s">
        <v>81</v>
      </c>
      <c r="I39" s="24"/>
      <c r="J39" s="24"/>
      <c r="K39" s="24"/>
      <c r="L39" s="24"/>
      <c r="M39" s="24" t="s">
        <v>216</v>
      </c>
      <c r="N39" s="23">
        <v>44963</v>
      </c>
      <c r="O39" s="24">
        <v>200</v>
      </c>
    </row>
    <row r="40" spans="1:15" x14ac:dyDescent="0.25">
      <c r="A40" s="24" t="s">
        <v>243</v>
      </c>
      <c r="B40" s="24"/>
      <c r="C40" s="24" t="s">
        <v>244</v>
      </c>
      <c r="D40" s="24" t="s">
        <v>245</v>
      </c>
      <c r="E40" s="24" t="s">
        <v>246</v>
      </c>
      <c r="F40" s="24" t="s">
        <v>38</v>
      </c>
      <c r="G40" s="24">
        <v>11813</v>
      </c>
      <c r="H40" s="24" t="s">
        <v>81</v>
      </c>
      <c r="I40" s="24"/>
      <c r="J40" s="24"/>
      <c r="K40" s="24"/>
      <c r="L40" s="24"/>
      <c r="M40" s="24" t="s">
        <v>216</v>
      </c>
      <c r="N40" s="23">
        <v>44963</v>
      </c>
      <c r="O40" s="24">
        <v>200</v>
      </c>
    </row>
    <row r="41" spans="1:15" x14ac:dyDescent="0.25">
      <c r="A41" s="24" t="s">
        <v>247</v>
      </c>
      <c r="B41" s="24"/>
      <c r="C41" s="24" t="s">
        <v>248</v>
      </c>
      <c r="D41" s="24" t="s">
        <v>249</v>
      </c>
      <c r="E41" s="24" t="s">
        <v>250</v>
      </c>
      <c r="F41" s="24" t="s">
        <v>84</v>
      </c>
      <c r="G41" s="24">
        <v>21414</v>
      </c>
      <c r="H41" s="24" t="s">
        <v>81</v>
      </c>
      <c r="I41" s="24"/>
      <c r="J41" s="24"/>
      <c r="K41" s="24"/>
      <c r="L41" s="24"/>
      <c r="M41" s="24" t="s">
        <v>167</v>
      </c>
      <c r="N41" s="23">
        <v>44963</v>
      </c>
      <c r="O41" s="24">
        <v>52</v>
      </c>
    </row>
    <row r="42" spans="1:15" x14ac:dyDescent="0.25">
      <c r="A42" s="24" t="s">
        <v>251</v>
      </c>
      <c r="B42" s="24"/>
      <c r="C42" s="24" t="s">
        <v>252</v>
      </c>
      <c r="D42" s="24" t="s">
        <v>245</v>
      </c>
      <c r="E42" s="24" t="s">
        <v>253</v>
      </c>
      <c r="F42" s="24" t="s">
        <v>84</v>
      </c>
      <c r="G42" s="24">
        <v>21414</v>
      </c>
      <c r="H42" s="24" t="s">
        <v>81</v>
      </c>
      <c r="I42" s="24"/>
      <c r="J42" s="24"/>
      <c r="K42" s="24"/>
      <c r="L42" s="24"/>
      <c r="M42" s="24" t="s">
        <v>167</v>
      </c>
      <c r="N42" s="23">
        <v>44963</v>
      </c>
      <c r="O42" s="24">
        <v>52</v>
      </c>
    </row>
    <row r="43" spans="1:15" x14ac:dyDescent="0.25">
      <c r="A43" s="24" t="s">
        <v>254</v>
      </c>
      <c r="B43" s="24"/>
      <c r="C43" s="24" t="s">
        <v>255</v>
      </c>
      <c r="D43" s="24" t="s">
        <v>256</v>
      </c>
      <c r="E43" s="24" t="s">
        <v>245</v>
      </c>
      <c r="F43" s="24" t="s">
        <v>84</v>
      </c>
      <c r="G43" s="24">
        <v>21414</v>
      </c>
      <c r="H43" s="24" t="s">
        <v>81</v>
      </c>
      <c r="I43" s="24"/>
      <c r="J43" s="24"/>
      <c r="K43" s="24"/>
      <c r="L43" s="24"/>
      <c r="M43" s="24" t="s">
        <v>158</v>
      </c>
      <c r="N43" s="23">
        <v>44963</v>
      </c>
      <c r="O43" s="24">
        <v>52</v>
      </c>
    </row>
    <row r="44" spans="1:15" x14ac:dyDescent="0.25">
      <c r="A44" s="24" t="s">
        <v>257</v>
      </c>
      <c r="B44" s="24"/>
      <c r="C44" s="24" t="s">
        <v>156</v>
      </c>
      <c r="D44" s="24" t="s">
        <v>245</v>
      </c>
      <c r="E44" s="24" t="s">
        <v>258</v>
      </c>
      <c r="F44" s="24" t="s">
        <v>42</v>
      </c>
      <c r="G44" s="24">
        <v>25012</v>
      </c>
      <c r="H44" s="24" t="s">
        <v>81</v>
      </c>
      <c r="I44" s="24"/>
      <c r="J44" s="24"/>
      <c r="K44" s="24"/>
      <c r="L44" s="24"/>
      <c r="M44" s="24" t="s">
        <v>259</v>
      </c>
      <c r="N44" s="23">
        <v>44963</v>
      </c>
      <c r="O44" s="24">
        <v>50</v>
      </c>
    </row>
    <row r="45" spans="1:15" x14ac:dyDescent="0.25">
      <c r="A45" s="24" t="s">
        <v>260</v>
      </c>
      <c r="B45" s="24"/>
      <c r="C45" s="24" t="s">
        <v>145</v>
      </c>
      <c r="D45" s="24" t="s">
        <v>261</v>
      </c>
      <c r="E45" s="24" t="s">
        <v>202</v>
      </c>
      <c r="F45" s="24" t="s">
        <v>33</v>
      </c>
      <c r="G45" s="24">
        <v>9665</v>
      </c>
      <c r="H45" s="24" t="s">
        <v>81</v>
      </c>
      <c r="I45" s="24"/>
      <c r="J45" s="24"/>
      <c r="K45" s="24"/>
      <c r="L45" s="24"/>
      <c r="M45" s="24" t="s">
        <v>262</v>
      </c>
      <c r="N45" s="23">
        <v>44963</v>
      </c>
      <c r="O45" s="24">
        <v>591</v>
      </c>
    </row>
    <row r="46" spans="1:15" x14ac:dyDescent="0.25">
      <c r="A46" s="24" t="s">
        <v>263</v>
      </c>
      <c r="B46" s="24"/>
      <c r="C46" s="24" t="s">
        <v>236</v>
      </c>
      <c r="D46" s="24" t="s">
        <v>241</v>
      </c>
      <c r="E46" s="24" t="s">
        <v>202</v>
      </c>
      <c r="F46" s="24" t="s">
        <v>33</v>
      </c>
      <c r="G46" s="24">
        <v>9665</v>
      </c>
      <c r="H46" s="24" t="s">
        <v>81</v>
      </c>
      <c r="I46" s="24"/>
      <c r="J46" s="24"/>
      <c r="K46" s="24"/>
      <c r="L46" s="24"/>
      <c r="M46" s="24" t="s">
        <v>262</v>
      </c>
      <c r="N46" s="23">
        <v>44963</v>
      </c>
      <c r="O46" s="24">
        <v>591</v>
      </c>
    </row>
    <row r="47" spans="1:15" x14ac:dyDescent="0.25">
      <c r="A47" s="24" t="s">
        <v>264</v>
      </c>
      <c r="B47" s="24"/>
      <c r="C47" s="24" t="s">
        <v>265</v>
      </c>
      <c r="D47" s="24" t="s">
        <v>266</v>
      </c>
      <c r="E47" s="24" t="s">
        <v>140</v>
      </c>
      <c r="F47" s="24" t="s">
        <v>33</v>
      </c>
      <c r="G47" s="24">
        <v>9665</v>
      </c>
      <c r="H47" s="24" t="s">
        <v>81</v>
      </c>
      <c r="I47" s="24"/>
      <c r="J47" s="24"/>
      <c r="K47" s="24"/>
      <c r="L47" s="24"/>
      <c r="M47" s="24" t="s">
        <v>262</v>
      </c>
      <c r="N47" s="23">
        <v>44963</v>
      </c>
      <c r="O47" s="24">
        <v>591</v>
      </c>
    </row>
    <row r="48" spans="1:15" x14ac:dyDescent="0.25">
      <c r="A48" s="24" t="s">
        <v>267</v>
      </c>
      <c r="B48" s="24"/>
      <c r="C48" s="24" t="s">
        <v>236</v>
      </c>
      <c r="D48" s="24" t="s">
        <v>241</v>
      </c>
      <c r="E48" s="24" t="s">
        <v>126</v>
      </c>
      <c r="F48" s="24" t="s">
        <v>33</v>
      </c>
      <c r="G48" s="24">
        <v>9665</v>
      </c>
      <c r="H48" s="24" t="s">
        <v>81</v>
      </c>
      <c r="I48" s="24"/>
      <c r="J48" s="24"/>
      <c r="K48" s="24"/>
      <c r="L48" s="24"/>
      <c r="M48" s="24" t="s">
        <v>262</v>
      </c>
      <c r="N48" s="23">
        <v>44963</v>
      </c>
      <c r="O48" s="24">
        <v>591</v>
      </c>
    </row>
    <row r="49" spans="1:15" x14ac:dyDescent="0.25">
      <c r="A49" s="24" t="s">
        <v>268</v>
      </c>
      <c r="B49" s="24"/>
      <c r="C49" s="24" t="s">
        <v>236</v>
      </c>
      <c r="D49" s="24" t="s">
        <v>184</v>
      </c>
      <c r="E49" s="24" t="s">
        <v>241</v>
      </c>
      <c r="F49" s="24" t="s">
        <v>86</v>
      </c>
      <c r="G49" s="24">
        <v>24011</v>
      </c>
      <c r="H49" s="24" t="s">
        <v>81</v>
      </c>
      <c r="I49" s="24"/>
      <c r="J49" s="24"/>
      <c r="K49" s="24"/>
      <c r="L49" s="24"/>
      <c r="M49" s="24" t="s">
        <v>158</v>
      </c>
      <c r="N49" s="23">
        <v>44963</v>
      </c>
      <c r="O49" s="24">
        <v>56</v>
      </c>
    </row>
    <row r="50" spans="1:15" x14ac:dyDescent="0.25">
      <c r="A50" s="24" t="s">
        <v>269</v>
      </c>
      <c r="B50" s="24"/>
      <c r="C50" s="24" t="s">
        <v>270</v>
      </c>
      <c r="D50" s="24" t="s">
        <v>157</v>
      </c>
      <c r="E50" s="24" t="s">
        <v>271</v>
      </c>
      <c r="F50" s="24" t="s">
        <v>86</v>
      </c>
      <c r="G50" s="24">
        <v>24011</v>
      </c>
      <c r="H50" s="24" t="s">
        <v>81</v>
      </c>
      <c r="I50" s="24"/>
      <c r="J50" s="24"/>
      <c r="K50" s="24"/>
      <c r="L50" s="24"/>
      <c r="M50" s="24" t="s">
        <v>158</v>
      </c>
      <c r="N50" s="23">
        <v>44963</v>
      </c>
      <c r="O50" s="24">
        <v>56</v>
      </c>
    </row>
    <row r="51" spans="1:15" x14ac:dyDescent="0.25">
      <c r="A51" s="24" t="s">
        <v>272</v>
      </c>
      <c r="B51" s="24"/>
      <c r="C51" s="24" t="s">
        <v>156</v>
      </c>
      <c r="D51" s="24" t="s">
        <v>245</v>
      </c>
      <c r="E51" s="24" t="s">
        <v>273</v>
      </c>
      <c r="F51" s="24" t="s">
        <v>35</v>
      </c>
      <c r="G51" s="24">
        <v>26723</v>
      </c>
      <c r="H51" s="24" t="s">
        <v>81</v>
      </c>
      <c r="I51" s="24"/>
      <c r="J51" s="24"/>
      <c r="K51" s="24"/>
      <c r="L51" s="24"/>
      <c r="M51" s="24" t="s">
        <v>274</v>
      </c>
      <c r="N51" s="23">
        <v>44963</v>
      </c>
      <c r="O51" s="24">
        <v>41</v>
      </c>
    </row>
    <row r="52" spans="1:15" x14ac:dyDescent="0.25">
      <c r="A52" s="24" t="s">
        <v>275</v>
      </c>
      <c r="B52" s="24"/>
      <c r="C52" s="24" t="s">
        <v>276</v>
      </c>
      <c r="D52" s="24" t="s">
        <v>277</v>
      </c>
      <c r="E52" s="24" t="s">
        <v>278</v>
      </c>
      <c r="F52" s="24" t="s">
        <v>35</v>
      </c>
      <c r="G52" s="24">
        <v>26723</v>
      </c>
      <c r="H52" s="24" t="s">
        <v>81</v>
      </c>
      <c r="I52" s="24"/>
      <c r="J52" s="24"/>
      <c r="K52" s="24"/>
      <c r="L52" s="24"/>
      <c r="M52" s="24"/>
      <c r="N52" s="20"/>
      <c r="O52" s="20"/>
    </row>
    <row r="53" spans="1:15" x14ac:dyDescent="0.25">
      <c r="A53" s="24" t="s">
        <v>279</v>
      </c>
      <c r="B53" s="24"/>
      <c r="C53" s="24" t="s">
        <v>248</v>
      </c>
      <c r="D53" s="24" t="s">
        <v>249</v>
      </c>
      <c r="E53" s="24" t="s">
        <v>280</v>
      </c>
      <c r="F53" s="24" t="s">
        <v>35</v>
      </c>
      <c r="G53" s="24">
        <v>26723</v>
      </c>
      <c r="H53" s="24" t="s">
        <v>81</v>
      </c>
      <c r="I53" s="24"/>
      <c r="J53" s="24"/>
      <c r="K53" s="24"/>
      <c r="L53" s="24"/>
      <c r="M53" s="24" t="s">
        <v>274</v>
      </c>
      <c r="N53" s="29"/>
      <c r="O53" s="20"/>
    </row>
    <row r="57" spans="1:15" ht="45" x14ac:dyDescent="0.25">
      <c r="F57" t="s">
        <v>75</v>
      </c>
      <c r="G57" t="s">
        <v>76</v>
      </c>
      <c r="H57" t="s">
        <v>77</v>
      </c>
      <c r="I57" t="s">
        <v>105</v>
      </c>
      <c r="K57" s="3" t="s">
        <v>81</v>
      </c>
      <c r="L57" s="3" t="s">
        <v>82</v>
      </c>
      <c r="M57" s="3" t="s">
        <v>64</v>
      </c>
      <c r="N57" s="3" t="s">
        <v>65</v>
      </c>
      <c r="O57" s="4" t="s">
        <v>66</v>
      </c>
    </row>
    <row r="58" spans="1:15" x14ac:dyDescent="0.25">
      <c r="F58" t="s">
        <v>51</v>
      </c>
      <c r="G58">
        <v>22775</v>
      </c>
      <c r="H58" t="s">
        <v>82</v>
      </c>
      <c r="I58">
        <v>239</v>
      </c>
      <c r="J58" s="5" t="s">
        <v>67</v>
      </c>
      <c r="K58" s="6">
        <f>SUMIF($H$58:H77,K57,$I$58:$I$77)</f>
        <v>990</v>
      </c>
      <c r="L58" s="6">
        <f ca="1">SUMIF($H$58:I77,L57,$I$58:$I$77)</f>
        <v>1070</v>
      </c>
      <c r="M58" s="6">
        <f ca="1">SUMIF($H$58:J77,M57,$I$58:$I$77)</f>
        <v>23335</v>
      </c>
      <c r="N58" s="6">
        <f ca="1">SUMIF($H$58:K77,N57,$I$58:$I$77)</f>
        <v>80</v>
      </c>
      <c r="O58" s="7">
        <f ca="1">SUM(K58:N58)</f>
        <v>25475</v>
      </c>
    </row>
    <row r="59" spans="1:15" x14ac:dyDescent="0.25">
      <c r="F59" t="s">
        <v>83</v>
      </c>
      <c r="G59">
        <v>22294</v>
      </c>
      <c r="H59" t="s">
        <v>82</v>
      </c>
      <c r="I59">
        <v>138</v>
      </c>
      <c r="J59" s="5" t="s">
        <v>68</v>
      </c>
      <c r="K59" s="6">
        <f>K58/120</f>
        <v>8.25</v>
      </c>
      <c r="L59" s="6">
        <f t="shared" ref="L59:N59" ca="1" si="0">L58/120</f>
        <v>8.9166666666666661</v>
      </c>
      <c r="M59" s="6">
        <f t="shared" ca="1" si="0"/>
        <v>194.45833333333334</v>
      </c>
      <c r="N59" s="6">
        <f t="shared" ca="1" si="0"/>
        <v>0.66666666666666663</v>
      </c>
      <c r="O59" s="7">
        <f t="shared" ref="O59:O60" ca="1" si="1">SUM(K59:N59)</f>
        <v>212.29166666666666</v>
      </c>
    </row>
    <row r="60" spans="1:15" x14ac:dyDescent="0.25">
      <c r="F60" t="s">
        <v>38</v>
      </c>
      <c r="G60">
        <v>11813</v>
      </c>
      <c r="H60" t="s">
        <v>81</v>
      </c>
      <c r="I60">
        <v>200</v>
      </c>
      <c r="J60" s="5" t="s">
        <v>69</v>
      </c>
      <c r="K60" s="6">
        <f>ROUND(K59/7,2)</f>
        <v>1.18</v>
      </c>
      <c r="L60" s="6">
        <f ca="1">ROUND(L59/6,2)</f>
        <v>1.49</v>
      </c>
      <c r="M60" s="6">
        <f ca="1">ROUND(M59/7,2)</f>
        <v>27.78</v>
      </c>
      <c r="N60" s="6">
        <f ca="1">N59/1</f>
        <v>0.66666666666666663</v>
      </c>
      <c r="O60" s="7">
        <f t="shared" ca="1" si="1"/>
        <v>31.116666666666671</v>
      </c>
    </row>
    <row r="61" spans="1:15" x14ac:dyDescent="0.25">
      <c r="F61" t="s">
        <v>54</v>
      </c>
      <c r="G61">
        <v>22886</v>
      </c>
      <c r="H61" t="s">
        <v>82</v>
      </c>
      <c r="I61">
        <v>218</v>
      </c>
    </row>
    <row r="62" spans="1:15" x14ac:dyDescent="0.25">
      <c r="F62" t="s">
        <v>84</v>
      </c>
      <c r="G62">
        <v>21414</v>
      </c>
      <c r="H62" t="s">
        <v>81</v>
      </c>
      <c r="I62">
        <v>52</v>
      </c>
    </row>
    <row r="63" spans="1:15" x14ac:dyDescent="0.25">
      <c r="F63" t="s">
        <v>85</v>
      </c>
      <c r="G63">
        <v>22769</v>
      </c>
      <c r="H63" t="s">
        <v>82</v>
      </c>
      <c r="I63">
        <v>185</v>
      </c>
    </row>
    <row r="64" spans="1:15" x14ac:dyDescent="0.25">
      <c r="F64" t="s">
        <v>89</v>
      </c>
      <c r="G64">
        <v>23148</v>
      </c>
      <c r="H64" t="s">
        <v>64</v>
      </c>
      <c r="I64">
        <v>3005</v>
      </c>
    </row>
    <row r="65" spans="6:9" x14ac:dyDescent="0.25">
      <c r="F65" t="s">
        <v>7</v>
      </c>
      <c r="G65">
        <v>24503</v>
      </c>
      <c r="H65" t="s">
        <v>64</v>
      </c>
      <c r="I65">
        <v>3455</v>
      </c>
    </row>
    <row r="66" spans="6:9" x14ac:dyDescent="0.25">
      <c r="F66" t="s">
        <v>42</v>
      </c>
      <c r="G66">
        <v>25012</v>
      </c>
      <c r="H66" t="s">
        <v>81</v>
      </c>
      <c r="I66">
        <v>50</v>
      </c>
    </row>
    <row r="67" spans="6:9" x14ac:dyDescent="0.25">
      <c r="F67" t="s">
        <v>10</v>
      </c>
      <c r="G67">
        <v>25328</v>
      </c>
      <c r="H67" t="s">
        <v>64</v>
      </c>
      <c r="I67">
        <v>3255</v>
      </c>
    </row>
    <row r="68" spans="6:9" x14ac:dyDescent="0.25">
      <c r="F68" t="s">
        <v>12</v>
      </c>
      <c r="G68">
        <v>25781</v>
      </c>
      <c r="H68" t="s">
        <v>64</v>
      </c>
      <c r="I68">
        <v>3555</v>
      </c>
    </row>
    <row r="69" spans="6:9" x14ac:dyDescent="0.25">
      <c r="F69" t="s">
        <v>23</v>
      </c>
      <c r="G69">
        <v>26102</v>
      </c>
      <c r="H69" t="s">
        <v>65</v>
      </c>
      <c r="I69">
        <v>80</v>
      </c>
    </row>
    <row r="70" spans="6:9" x14ac:dyDescent="0.25">
      <c r="F70" t="s">
        <v>58</v>
      </c>
      <c r="G70">
        <v>26432</v>
      </c>
      <c r="H70" t="s">
        <v>82</v>
      </c>
      <c r="I70">
        <v>50</v>
      </c>
    </row>
    <row r="71" spans="6:9" x14ac:dyDescent="0.25">
      <c r="F71" t="s">
        <v>33</v>
      </c>
      <c r="G71">
        <v>9665</v>
      </c>
      <c r="H71" t="s">
        <v>81</v>
      </c>
      <c r="I71">
        <v>591</v>
      </c>
    </row>
    <row r="72" spans="6:9" x14ac:dyDescent="0.25">
      <c r="F72" t="s">
        <v>86</v>
      </c>
      <c r="G72">
        <v>24011</v>
      </c>
      <c r="H72" t="s">
        <v>81</v>
      </c>
      <c r="I72">
        <v>56</v>
      </c>
    </row>
    <row r="73" spans="6:9" x14ac:dyDescent="0.25">
      <c r="F73" t="s">
        <v>14</v>
      </c>
      <c r="G73">
        <v>25739</v>
      </c>
      <c r="H73" t="s">
        <v>64</v>
      </c>
      <c r="I73">
        <v>3355</v>
      </c>
    </row>
    <row r="74" spans="6:9" x14ac:dyDescent="0.25">
      <c r="F74" t="s">
        <v>35</v>
      </c>
      <c r="G74">
        <v>26723</v>
      </c>
      <c r="H74" t="s">
        <v>81</v>
      </c>
      <c r="I74">
        <v>41</v>
      </c>
    </row>
    <row r="75" spans="6:9" x14ac:dyDescent="0.25">
      <c r="F75" t="s">
        <v>60</v>
      </c>
      <c r="G75">
        <v>22825</v>
      </c>
      <c r="H75" t="s">
        <v>82</v>
      </c>
      <c r="I75">
        <v>240</v>
      </c>
    </row>
    <row r="76" spans="6:9" x14ac:dyDescent="0.25">
      <c r="F76" t="s">
        <v>16</v>
      </c>
      <c r="G76">
        <v>24086</v>
      </c>
      <c r="H76" t="s">
        <v>64</v>
      </c>
      <c r="I76">
        <v>3355</v>
      </c>
    </row>
    <row r="77" spans="6:9" x14ac:dyDescent="0.25">
      <c r="F77" t="s">
        <v>88</v>
      </c>
      <c r="G77">
        <v>24079</v>
      </c>
      <c r="H77" t="s">
        <v>64</v>
      </c>
      <c r="I77">
        <v>3355</v>
      </c>
    </row>
  </sheetData>
  <dataValidations count="1">
    <dataValidation type="list" allowBlank="1" showInputMessage="1" showErrorMessage="1" sqref="K2:L53">
      <formula1>$R$2:$R$9</formula1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zoomScale="85" zoomScaleNormal="85" workbookViewId="0">
      <selection activeCell="F4" sqref="F4"/>
    </sheetView>
  </sheetViews>
  <sheetFormatPr baseColWidth="10" defaultRowHeight="15" x14ac:dyDescent="0.25"/>
  <cols>
    <col min="1" max="1" width="31.7109375" customWidth="1"/>
    <col min="2" max="2" width="15.140625" customWidth="1"/>
    <col min="6" max="6" width="23.28515625" customWidth="1"/>
    <col min="7" max="7" width="11.5703125" customWidth="1"/>
    <col min="10" max="10" width="24" customWidth="1"/>
    <col min="11" max="11" width="11.5703125" customWidth="1"/>
  </cols>
  <sheetData>
    <row r="1" spans="1:7" x14ac:dyDescent="0.25">
      <c r="A1" t="s">
        <v>75</v>
      </c>
      <c r="B1" t="s">
        <v>77</v>
      </c>
      <c r="C1" t="s">
        <v>5</v>
      </c>
      <c r="D1" t="s">
        <v>281</v>
      </c>
    </row>
    <row r="2" spans="1:7" x14ac:dyDescent="0.25">
      <c r="A2" t="s">
        <v>28</v>
      </c>
      <c r="B2" t="s">
        <v>81</v>
      </c>
      <c r="C2">
        <v>230</v>
      </c>
      <c r="D2">
        <v>2016</v>
      </c>
    </row>
    <row r="3" spans="1:7" x14ac:dyDescent="0.25">
      <c r="A3" t="s">
        <v>38</v>
      </c>
      <c r="B3" t="s">
        <v>81</v>
      </c>
      <c r="C3">
        <v>220</v>
      </c>
      <c r="D3">
        <v>2016</v>
      </c>
    </row>
    <row r="4" spans="1:7" x14ac:dyDescent="0.25">
      <c r="A4" t="s">
        <v>35</v>
      </c>
      <c r="B4" t="s">
        <v>81</v>
      </c>
      <c r="C4">
        <v>340</v>
      </c>
      <c r="D4">
        <v>2016</v>
      </c>
      <c r="F4" s="37" t="s">
        <v>283</v>
      </c>
      <c r="G4" t="s">
        <v>282</v>
      </c>
    </row>
    <row r="5" spans="1:7" x14ac:dyDescent="0.25">
      <c r="A5" t="s">
        <v>33</v>
      </c>
      <c r="B5" t="s">
        <v>81</v>
      </c>
      <c r="C5">
        <v>180</v>
      </c>
      <c r="D5">
        <v>2016</v>
      </c>
      <c r="F5" s="39" t="s">
        <v>81</v>
      </c>
      <c r="G5" s="38">
        <v>7883</v>
      </c>
    </row>
    <row r="6" spans="1:7" x14ac:dyDescent="0.25">
      <c r="A6" t="s">
        <v>42</v>
      </c>
      <c r="B6" t="s">
        <v>81</v>
      </c>
      <c r="C6">
        <v>190</v>
      </c>
      <c r="D6">
        <v>2016</v>
      </c>
      <c r="F6" s="39" t="s">
        <v>64</v>
      </c>
      <c r="G6" s="38">
        <v>215085</v>
      </c>
    </row>
    <row r="7" spans="1:7" x14ac:dyDescent="0.25">
      <c r="A7" t="s">
        <v>87</v>
      </c>
      <c r="B7" t="s">
        <v>81</v>
      </c>
      <c r="C7">
        <v>340</v>
      </c>
      <c r="D7">
        <v>2016</v>
      </c>
      <c r="F7" s="39" t="s">
        <v>82</v>
      </c>
      <c r="G7" s="38">
        <v>9096</v>
      </c>
    </row>
    <row r="8" spans="1:7" x14ac:dyDescent="0.25">
      <c r="A8" t="s">
        <v>90</v>
      </c>
      <c r="B8" t="s">
        <v>81</v>
      </c>
      <c r="C8">
        <v>210</v>
      </c>
      <c r="D8">
        <v>2016</v>
      </c>
      <c r="F8" s="39" t="s">
        <v>65</v>
      </c>
      <c r="G8" s="38">
        <v>1203</v>
      </c>
    </row>
    <row r="9" spans="1:7" x14ac:dyDescent="0.25">
      <c r="A9" t="s">
        <v>45</v>
      </c>
      <c r="B9" t="s">
        <v>81</v>
      </c>
      <c r="C9">
        <v>230</v>
      </c>
      <c r="D9">
        <v>2016</v>
      </c>
      <c r="F9" s="39" t="s">
        <v>284</v>
      </c>
      <c r="G9" s="38">
        <v>233267</v>
      </c>
    </row>
    <row r="10" spans="1:7" x14ac:dyDescent="0.25">
      <c r="A10" t="s">
        <v>89</v>
      </c>
      <c r="B10" t="s">
        <v>64</v>
      </c>
      <c r="C10">
        <v>255</v>
      </c>
      <c r="D10">
        <v>2016</v>
      </c>
    </row>
    <row r="11" spans="1:7" x14ac:dyDescent="0.25">
      <c r="A11" t="s">
        <v>7</v>
      </c>
      <c r="B11" t="s">
        <v>64</v>
      </c>
      <c r="C11">
        <v>280</v>
      </c>
      <c r="D11">
        <v>2016</v>
      </c>
    </row>
    <row r="12" spans="1:7" x14ac:dyDescent="0.25">
      <c r="A12" t="s">
        <v>10</v>
      </c>
      <c r="B12" t="s">
        <v>64</v>
      </c>
      <c r="C12">
        <v>215</v>
      </c>
      <c r="D12">
        <v>2016</v>
      </c>
    </row>
    <row r="13" spans="1:7" x14ac:dyDescent="0.25">
      <c r="A13" t="s">
        <v>12</v>
      </c>
      <c r="B13" t="s">
        <v>64</v>
      </c>
      <c r="C13">
        <v>240</v>
      </c>
      <c r="D13">
        <v>2016</v>
      </c>
    </row>
    <row r="14" spans="1:7" x14ac:dyDescent="0.25">
      <c r="A14" t="s">
        <v>14</v>
      </c>
      <c r="B14" t="s">
        <v>64</v>
      </c>
      <c r="C14">
        <v>315</v>
      </c>
      <c r="D14">
        <v>2016</v>
      </c>
    </row>
    <row r="15" spans="1:7" x14ac:dyDescent="0.25">
      <c r="A15" t="s">
        <v>16</v>
      </c>
      <c r="B15" t="s">
        <v>64</v>
      </c>
      <c r="C15">
        <v>330</v>
      </c>
      <c r="D15">
        <v>2016</v>
      </c>
    </row>
    <row r="16" spans="1:7" x14ac:dyDescent="0.25">
      <c r="A16" t="s">
        <v>88</v>
      </c>
      <c r="B16" t="s">
        <v>64</v>
      </c>
      <c r="C16">
        <v>215</v>
      </c>
      <c r="D16">
        <v>2016</v>
      </c>
    </row>
    <row r="17" spans="1:4" x14ac:dyDescent="0.25">
      <c r="A17" t="s">
        <v>51</v>
      </c>
      <c r="B17" t="s">
        <v>82</v>
      </c>
      <c r="C17">
        <v>249</v>
      </c>
      <c r="D17">
        <v>2016</v>
      </c>
    </row>
    <row r="18" spans="1:4" x14ac:dyDescent="0.25">
      <c r="A18" t="s">
        <v>83</v>
      </c>
      <c r="B18" t="s">
        <v>82</v>
      </c>
      <c r="C18">
        <v>170</v>
      </c>
      <c r="D18">
        <v>2016</v>
      </c>
    </row>
    <row r="19" spans="1:4" x14ac:dyDescent="0.25">
      <c r="A19" t="s">
        <v>54</v>
      </c>
      <c r="B19" t="s">
        <v>82</v>
      </c>
      <c r="C19">
        <v>195</v>
      </c>
      <c r="D19">
        <v>2016</v>
      </c>
    </row>
    <row r="20" spans="1:4" x14ac:dyDescent="0.25">
      <c r="A20" t="s">
        <v>58</v>
      </c>
      <c r="B20" t="s">
        <v>82</v>
      </c>
      <c r="C20">
        <v>135</v>
      </c>
      <c r="D20">
        <v>2016</v>
      </c>
    </row>
    <row r="21" spans="1:4" x14ac:dyDescent="0.25">
      <c r="A21" t="s">
        <v>60</v>
      </c>
      <c r="B21" t="s">
        <v>82</v>
      </c>
      <c r="C21">
        <v>292</v>
      </c>
      <c r="D21">
        <v>2016</v>
      </c>
    </row>
    <row r="22" spans="1:4" x14ac:dyDescent="0.25">
      <c r="A22" t="s">
        <v>23</v>
      </c>
      <c r="B22" t="s">
        <v>65</v>
      </c>
      <c r="C22">
        <v>315</v>
      </c>
      <c r="D22">
        <v>2016</v>
      </c>
    </row>
    <row r="23" spans="1:4" x14ac:dyDescent="0.25">
      <c r="A23" t="s">
        <v>28</v>
      </c>
      <c r="B23" t="s">
        <v>81</v>
      </c>
      <c r="C23">
        <v>42</v>
      </c>
      <c r="D23">
        <v>2017</v>
      </c>
    </row>
    <row r="24" spans="1:4" x14ac:dyDescent="0.25">
      <c r="A24" t="s">
        <v>38</v>
      </c>
      <c r="B24" t="s">
        <v>81</v>
      </c>
      <c r="C24">
        <v>177</v>
      </c>
      <c r="D24">
        <v>2017</v>
      </c>
    </row>
    <row r="25" spans="1:4" x14ac:dyDescent="0.25">
      <c r="A25" t="s">
        <v>35</v>
      </c>
      <c r="B25" t="s">
        <v>81</v>
      </c>
      <c r="C25">
        <v>131</v>
      </c>
      <c r="D25">
        <v>2017</v>
      </c>
    </row>
    <row r="26" spans="1:4" x14ac:dyDescent="0.25">
      <c r="A26" t="s">
        <v>33</v>
      </c>
      <c r="B26" t="s">
        <v>81</v>
      </c>
      <c r="C26">
        <v>134</v>
      </c>
      <c r="D26">
        <v>2017</v>
      </c>
    </row>
    <row r="27" spans="1:4" x14ac:dyDescent="0.25">
      <c r="A27" t="s">
        <v>42</v>
      </c>
      <c r="B27" t="s">
        <v>81</v>
      </c>
      <c r="C27">
        <v>127</v>
      </c>
      <c r="D27">
        <v>2017</v>
      </c>
    </row>
    <row r="28" spans="1:4" x14ac:dyDescent="0.25">
      <c r="A28" t="s">
        <v>87</v>
      </c>
      <c r="B28" t="s">
        <v>81</v>
      </c>
      <c r="C28">
        <v>94</v>
      </c>
      <c r="D28">
        <v>2017</v>
      </c>
    </row>
    <row r="29" spans="1:4" x14ac:dyDescent="0.25">
      <c r="A29" t="s">
        <v>90</v>
      </c>
      <c r="B29" t="s">
        <v>81</v>
      </c>
      <c r="C29">
        <v>216</v>
      </c>
      <c r="D29">
        <v>2017</v>
      </c>
    </row>
    <row r="30" spans="1:4" x14ac:dyDescent="0.25">
      <c r="A30" t="s">
        <v>86</v>
      </c>
      <c r="B30" t="s">
        <v>81</v>
      </c>
      <c r="C30">
        <v>221</v>
      </c>
      <c r="D30">
        <v>2017</v>
      </c>
    </row>
    <row r="31" spans="1:4" x14ac:dyDescent="0.25">
      <c r="A31" t="s">
        <v>45</v>
      </c>
      <c r="B31" t="s">
        <v>81</v>
      </c>
      <c r="C31">
        <v>110</v>
      </c>
      <c r="D31">
        <v>2017</v>
      </c>
    </row>
    <row r="32" spans="1:4" x14ac:dyDescent="0.25">
      <c r="A32" t="s">
        <v>89</v>
      </c>
      <c r="B32" t="s">
        <v>64</v>
      </c>
      <c r="C32">
        <v>4550</v>
      </c>
      <c r="D32">
        <v>2017</v>
      </c>
    </row>
    <row r="33" spans="1:4" x14ac:dyDescent="0.25">
      <c r="A33" t="s">
        <v>7</v>
      </c>
      <c r="B33" t="s">
        <v>64</v>
      </c>
      <c r="C33">
        <v>4700</v>
      </c>
      <c r="D33">
        <v>2017</v>
      </c>
    </row>
    <row r="34" spans="1:4" x14ac:dyDescent="0.25">
      <c r="A34" t="s">
        <v>10</v>
      </c>
      <c r="B34" t="s">
        <v>64</v>
      </c>
      <c r="C34">
        <v>5350</v>
      </c>
      <c r="D34">
        <v>2017</v>
      </c>
    </row>
    <row r="35" spans="1:4" x14ac:dyDescent="0.25">
      <c r="A35" t="s">
        <v>12</v>
      </c>
      <c r="B35" t="s">
        <v>64</v>
      </c>
      <c r="C35">
        <v>4810</v>
      </c>
      <c r="D35">
        <v>2017</v>
      </c>
    </row>
    <row r="36" spans="1:4" x14ac:dyDescent="0.25">
      <c r="A36" t="s">
        <v>14</v>
      </c>
      <c r="B36" t="s">
        <v>64</v>
      </c>
      <c r="C36">
        <v>5600</v>
      </c>
      <c r="D36">
        <v>2017</v>
      </c>
    </row>
    <row r="37" spans="1:4" x14ac:dyDescent="0.25">
      <c r="A37" t="s">
        <v>16</v>
      </c>
      <c r="B37" t="s">
        <v>64</v>
      </c>
      <c r="C37">
        <v>5200</v>
      </c>
      <c r="D37">
        <v>2017</v>
      </c>
    </row>
    <row r="38" spans="1:4" x14ac:dyDescent="0.25">
      <c r="A38" t="s">
        <v>88</v>
      </c>
      <c r="B38" t="s">
        <v>64</v>
      </c>
      <c r="C38">
        <v>5150</v>
      </c>
      <c r="D38">
        <v>2017</v>
      </c>
    </row>
    <row r="39" spans="1:4" x14ac:dyDescent="0.25">
      <c r="A39" t="s">
        <v>51</v>
      </c>
      <c r="B39" t="s">
        <v>82</v>
      </c>
      <c r="C39">
        <v>364</v>
      </c>
      <c r="D39">
        <v>2017</v>
      </c>
    </row>
    <row r="40" spans="1:4" x14ac:dyDescent="0.25">
      <c r="A40" t="s">
        <v>83</v>
      </c>
      <c r="B40" t="s">
        <v>82</v>
      </c>
      <c r="C40">
        <v>345</v>
      </c>
      <c r="D40">
        <v>2017</v>
      </c>
    </row>
    <row r="41" spans="1:4" x14ac:dyDescent="0.25">
      <c r="A41" t="s">
        <v>54</v>
      </c>
      <c r="B41" t="s">
        <v>82</v>
      </c>
      <c r="C41">
        <v>313</v>
      </c>
      <c r="D41">
        <v>2017</v>
      </c>
    </row>
    <row r="42" spans="1:4" x14ac:dyDescent="0.25">
      <c r="A42" t="s">
        <v>58</v>
      </c>
      <c r="B42" t="s">
        <v>82</v>
      </c>
      <c r="C42">
        <v>270</v>
      </c>
      <c r="D42">
        <v>2017</v>
      </c>
    </row>
    <row r="43" spans="1:4" x14ac:dyDescent="0.25">
      <c r="A43" t="s">
        <v>60</v>
      </c>
      <c r="B43" t="s">
        <v>82</v>
      </c>
      <c r="C43">
        <v>392</v>
      </c>
      <c r="D43">
        <v>2017</v>
      </c>
    </row>
    <row r="44" spans="1:4" x14ac:dyDescent="0.25">
      <c r="A44" t="s">
        <v>35</v>
      </c>
      <c r="B44" t="s">
        <v>81</v>
      </c>
      <c r="C44">
        <v>27</v>
      </c>
      <c r="D44">
        <v>2018</v>
      </c>
    </row>
    <row r="45" spans="1:4" x14ac:dyDescent="0.25">
      <c r="A45" t="s">
        <v>33</v>
      </c>
      <c r="B45" t="s">
        <v>81</v>
      </c>
      <c r="C45">
        <v>330</v>
      </c>
      <c r="D45">
        <v>2018</v>
      </c>
    </row>
    <row r="46" spans="1:4" x14ac:dyDescent="0.25">
      <c r="A46" t="s">
        <v>84</v>
      </c>
      <c r="B46" t="s">
        <v>81</v>
      </c>
      <c r="C46">
        <v>98</v>
      </c>
      <c r="D46">
        <v>2018</v>
      </c>
    </row>
    <row r="47" spans="1:4" x14ac:dyDescent="0.25">
      <c r="A47" t="s">
        <v>42</v>
      </c>
      <c r="B47" t="s">
        <v>81</v>
      </c>
      <c r="C47">
        <v>80</v>
      </c>
      <c r="D47">
        <v>2018</v>
      </c>
    </row>
    <row r="48" spans="1:4" x14ac:dyDescent="0.25">
      <c r="A48" t="s">
        <v>87</v>
      </c>
      <c r="B48" t="s">
        <v>81</v>
      </c>
      <c r="C48">
        <v>88</v>
      </c>
      <c r="D48">
        <v>2018</v>
      </c>
    </row>
    <row r="49" spans="1:4" x14ac:dyDescent="0.25">
      <c r="A49" t="s">
        <v>86</v>
      </c>
      <c r="B49" t="s">
        <v>81</v>
      </c>
      <c r="C49">
        <v>115</v>
      </c>
      <c r="D49">
        <v>2018</v>
      </c>
    </row>
    <row r="50" spans="1:4" x14ac:dyDescent="0.25">
      <c r="A50" t="s">
        <v>45</v>
      </c>
      <c r="B50" t="s">
        <v>81</v>
      </c>
      <c r="C50">
        <v>74</v>
      </c>
      <c r="D50">
        <v>2018</v>
      </c>
    </row>
    <row r="51" spans="1:4" x14ac:dyDescent="0.25">
      <c r="A51" t="s">
        <v>89</v>
      </c>
      <c r="B51" t="s">
        <v>64</v>
      </c>
      <c r="C51">
        <v>6750</v>
      </c>
      <c r="D51">
        <v>2018</v>
      </c>
    </row>
    <row r="52" spans="1:4" x14ac:dyDescent="0.25">
      <c r="A52" t="s">
        <v>7</v>
      </c>
      <c r="B52" t="s">
        <v>64</v>
      </c>
      <c r="C52">
        <v>6650</v>
      </c>
      <c r="D52">
        <v>2018</v>
      </c>
    </row>
    <row r="53" spans="1:4" x14ac:dyDescent="0.25">
      <c r="A53" t="s">
        <v>10</v>
      </c>
      <c r="B53" t="s">
        <v>64</v>
      </c>
      <c r="C53">
        <v>6480</v>
      </c>
      <c r="D53">
        <v>2018</v>
      </c>
    </row>
    <row r="54" spans="1:4" x14ac:dyDescent="0.25">
      <c r="A54" t="s">
        <v>12</v>
      </c>
      <c r="B54" t="s">
        <v>64</v>
      </c>
      <c r="C54">
        <v>6850</v>
      </c>
      <c r="D54">
        <v>2018</v>
      </c>
    </row>
    <row r="55" spans="1:4" x14ac:dyDescent="0.25">
      <c r="A55" t="s">
        <v>14</v>
      </c>
      <c r="B55" t="s">
        <v>64</v>
      </c>
      <c r="C55">
        <v>6600</v>
      </c>
      <c r="D55">
        <v>2018</v>
      </c>
    </row>
    <row r="56" spans="1:4" x14ac:dyDescent="0.25">
      <c r="A56" t="s">
        <v>16</v>
      </c>
      <c r="B56" t="s">
        <v>64</v>
      </c>
      <c r="C56">
        <v>6800</v>
      </c>
      <c r="D56">
        <v>2018</v>
      </c>
    </row>
    <row r="57" spans="1:4" x14ac:dyDescent="0.25">
      <c r="A57" t="s">
        <v>88</v>
      </c>
      <c r="B57" t="s">
        <v>64</v>
      </c>
      <c r="C57">
        <v>5500</v>
      </c>
      <c r="D57">
        <v>2018</v>
      </c>
    </row>
    <row r="58" spans="1:4" x14ac:dyDescent="0.25">
      <c r="A58" t="s">
        <v>51</v>
      </c>
      <c r="B58" t="s">
        <v>82</v>
      </c>
      <c r="C58">
        <v>371</v>
      </c>
      <c r="D58">
        <v>2018</v>
      </c>
    </row>
    <row r="59" spans="1:4" x14ac:dyDescent="0.25">
      <c r="A59" t="s">
        <v>83</v>
      </c>
      <c r="B59" t="s">
        <v>82</v>
      </c>
      <c r="C59">
        <v>383</v>
      </c>
      <c r="D59">
        <v>2018</v>
      </c>
    </row>
    <row r="60" spans="1:4" x14ac:dyDescent="0.25">
      <c r="A60" t="s">
        <v>54</v>
      </c>
      <c r="B60" t="s">
        <v>82</v>
      </c>
      <c r="C60">
        <v>458</v>
      </c>
      <c r="D60">
        <v>2018</v>
      </c>
    </row>
    <row r="61" spans="1:4" x14ac:dyDescent="0.25">
      <c r="A61" t="s">
        <v>58</v>
      </c>
      <c r="B61" t="s">
        <v>82</v>
      </c>
      <c r="C61">
        <v>215</v>
      </c>
      <c r="D61">
        <v>2018</v>
      </c>
    </row>
    <row r="62" spans="1:4" x14ac:dyDescent="0.25">
      <c r="A62" t="s">
        <v>60</v>
      </c>
      <c r="B62" t="s">
        <v>82</v>
      </c>
      <c r="C62">
        <v>238</v>
      </c>
      <c r="D62">
        <v>2018</v>
      </c>
    </row>
    <row r="63" spans="1:4" x14ac:dyDescent="0.25">
      <c r="A63" t="s">
        <v>23</v>
      </c>
      <c r="B63" t="s">
        <v>65</v>
      </c>
      <c r="C63">
        <v>532</v>
      </c>
      <c r="D63">
        <v>2018</v>
      </c>
    </row>
    <row r="64" spans="1:4" x14ac:dyDescent="0.25">
      <c r="A64" t="s">
        <v>28</v>
      </c>
      <c r="B64" t="s">
        <v>81</v>
      </c>
      <c r="C64">
        <v>258</v>
      </c>
      <c r="D64">
        <v>2019</v>
      </c>
    </row>
    <row r="65" spans="1:4" x14ac:dyDescent="0.25">
      <c r="A65" t="s">
        <v>84</v>
      </c>
      <c r="B65" t="s">
        <v>81</v>
      </c>
      <c r="C65">
        <v>175</v>
      </c>
      <c r="D65">
        <v>2019</v>
      </c>
    </row>
    <row r="66" spans="1:4" x14ac:dyDescent="0.25">
      <c r="A66" t="s">
        <v>33</v>
      </c>
      <c r="B66" t="s">
        <v>81</v>
      </c>
      <c r="C66">
        <v>160</v>
      </c>
      <c r="D66">
        <v>2019</v>
      </c>
    </row>
    <row r="67" spans="1:4" x14ac:dyDescent="0.25">
      <c r="A67" t="s">
        <v>35</v>
      </c>
      <c r="B67" t="s">
        <v>81</v>
      </c>
      <c r="C67">
        <v>65</v>
      </c>
      <c r="D67">
        <v>2019</v>
      </c>
    </row>
    <row r="68" spans="1:4" x14ac:dyDescent="0.25">
      <c r="A68" t="s">
        <v>38</v>
      </c>
      <c r="B68" t="s">
        <v>81</v>
      </c>
      <c r="C68">
        <v>228</v>
      </c>
      <c r="D68">
        <v>2019</v>
      </c>
    </row>
    <row r="69" spans="1:4" x14ac:dyDescent="0.25">
      <c r="A69" t="s">
        <v>87</v>
      </c>
      <c r="B69" t="s">
        <v>81</v>
      </c>
      <c r="C69">
        <v>237</v>
      </c>
      <c r="D69">
        <v>2019</v>
      </c>
    </row>
    <row r="70" spans="1:4" x14ac:dyDescent="0.25">
      <c r="A70" t="s">
        <v>42</v>
      </c>
      <c r="B70" t="s">
        <v>81</v>
      </c>
      <c r="C70">
        <v>65</v>
      </c>
      <c r="D70">
        <v>2019</v>
      </c>
    </row>
    <row r="71" spans="1:4" x14ac:dyDescent="0.25">
      <c r="A71" t="s">
        <v>45</v>
      </c>
      <c r="B71" t="s">
        <v>81</v>
      </c>
      <c r="C71">
        <v>178</v>
      </c>
      <c r="D71">
        <v>2019</v>
      </c>
    </row>
    <row r="72" spans="1:4" x14ac:dyDescent="0.25">
      <c r="A72" t="s">
        <v>49</v>
      </c>
      <c r="B72" t="s">
        <v>81</v>
      </c>
      <c r="C72">
        <v>155</v>
      </c>
      <c r="D72">
        <v>2019</v>
      </c>
    </row>
    <row r="73" spans="1:4" x14ac:dyDescent="0.25">
      <c r="A73" t="s">
        <v>7</v>
      </c>
      <c r="B73" t="s">
        <v>64</v>
      </c>
      <c r="C73">
        <v>5450</v>
      </c>
      <c r="D73">
        <v>2019</v>
      </c>
    </row>
    <row r="74" spans="1:4" x14ac:dyDescent="0.25">
      <c r="A74" t="s">
        <v>10</v>
      </c>
      <c r="B74" t="s">
        <v>64</v>
      </c>
      <c r="C74">
        <v>5400</v>
      </c>
      <c r="D74">
        <v>2019</v>
      </c>
    </row>
    <row r="75" spans="1:4" x14ac:dyDescent="0.25">
      <c r="A75" t="s">
        <v>12</v>
      </c>
      <c r="B75" t="s">
        <v>64</v>
      </c>
      <c r="C75">
        <v>5900</v>
      </c>
      <c r="D75">
        <v>2019</v>
      </c>
    </row>
    <row r="76" spans="1:4" x14ac:dyDescent="0.25">
      <c r="A76" t="s">
        <v>14</v>
      </c>
      <c r="B76" t="s">
        <v>64</v>
      </c>
      <c r="C76">
        <v>5900</v>
      </c>
      <c r="D76">
        <v>2019</v>
      </c>
    </row>
    <row r="77" spans="1:4" x14ac:dyDescent="0.25">
      <c r="A77" t="s">
        <v>16</v>
      </c>
      <c r="B77" t="s">
        <v>64</v>
      </c>
      <c r="C77">
        <v>6100</v>
      </c>
      <c r="D77">
        <v>2019</v>
      </c>
    </row>
    <row r="78" spans="1:4" x14ac:dyDescent="0.25">
      <c r="A78" t="s">
        <v>88</v>
      </c>
      <c r="B78" t="s">
        <v>64</v>
      </c>
      <c r="C78">
        <v>6100</v>
      </c>
      <c r="D78">
        <v>2019</v>
      </c>
    </row>
    <row r="79" spans="1:4" x14ac:dyDescent="0.25">
      <c r="A79" t="s">
        <v>51</v>
      </c>
      <c r="B79" t="s">
        <v>82</v>
      </c>
      <c r="C79">
        <v>292</v>
      </c>
      <c r="D79">
        <v>2019</v>
      </c>
    </row>
    <row r="80" spans="1:4" x14ac:dyDescent="0.25">
      <c r="A80" t="s">
        <v>54</v>
      </c>
      <c r="B80" t="s">
        <v>82</v>
      </c>
      <c r="C80">
        <v>330</v>
      </c>
      <c r="D80">
        <v>2019</v>
      </c>
    </row>
    <row r="81" spans="1:4" x14ac:dyDescent="0.25">
      <c r="A81" t="s">
        <v>83</v>
      </c>
      <c r="B81" t="s">
        <v>82</v>
      </c>
      <c r="C81">
        <v>284</v>
      </c>
      <c r="D81">
        <v>2019</v>
      </c>
    </row>
    <row r="82" spans="1:4" x14ac:dyDescent="0.25">
      <c r="A82" t="s">
        <v>58</v>
      </c>
      <c r="B82" t="s">
        <v>82</v>
      </c>
      <c r="C82">
        <v>177</v>
      </c>
      <c r="D82">
        <v>2019</v>
      </c>
    </row>
    <row r="83" spans="1:4" x14ac:dyDescent="0.25">
      <c r="A83" t="s">
        <v>60</v>
      </c>
      <c r="B83" t="s">
        <v>82</v>
      </c>
      <c r="C83">
        <v>208</v>
      </c>
      <c r="D83">
        <v>2019</v>
      </c>
    </row>
    <row r="84" spans="1:4" x14ac:dyDescent="0.25">
      <c r="A84" t="s">
        <v>23</v>
      </c>
      <c r="B84" t="s">
        <v>65</v>
      </c>
      <c r="C84">
        <v>114</v>
      </c>
      <c r="D84">
        <v>2019</v>
      </c>
    </row>
    <row r="85" spans="1:4" x14ac:dyDescent="0.25">
      <c r="A85" t="s">
        <v>51</v>
      </c>
      <c r="B85" t="s">
        <v>82</v>
      </c>
      <c r="C85">
        <v>149</v>
      </c>
      <c r="D85">
        <v>2020</v>
      </c>
    </row>
    <row r="86" spans="1:4" x14ac:dyDescent="0.25">
      <c r="A86" t="s">
        <v>83</v>
      </c>
      <c r="B86" t="s">
        <v>82</v>
      </c>
      <c r="C86">
        <v>116</v>
      </c>
      <c r="D86">
        <v>2020</v>
      </c>
    </row>
    <row r="87" spans="1:4" x14ac:dyDescent="0.25">
      <c r="A87" t="s">
        <v>38</v>
      </c>
      <c r="B87" t="s">
        <v>81</v>
      </c>
      <c r="C87">
        <v>142</v>
      </c>
      <c r="D87">
        <v>2020</v>
      </c>
    </row>
    <row r="88" spans="1:4" x14ac:dyDescent="0.25">
      <c r="A88" t="s">
        <v>54</v>
      </c>
      <c r="B88" t="s">
        <v>82</v>
      </c>
      <c r="C88">
        <v>199</v>
      </c>
      <c r="D88">
        <v>2020</v>
      </c>
    </row>
    <row r="89" spans="1:4" x14ac:dyDescent="0.25">
      <c r="A89" t="s">
        <v>84</v>
      </c>
      <c r="B89" t="s">
        <v>81</v>
      </c>
      <c r="C89">
        <v>63</v>
      </c>
      <c r="D89">
        <v>2020</v>
      </c>
    </row>
    <row r="90" spans="1:4" x14ac:dyDescent="0.25">
      <c r="A90" t="s">
        <v>85</v>
      </c>
      <c r="B90" t="s">
        <v>82</v>
      </c>
      <c r="C90">
        <v>109</v>
      </c>
      <c r="D90">
        <v>2020</v>
      </c>
    </row>
    <row r="91" spans="1:4" x14ac:dyDescent="0.25">
      <c r="A91" t="s">
        <v>7</v>
      </c>
      <c r="B91" t="s">
        <v>64</v>
      </c>
      <c r="C91">
        <v>3450</v>
      </c>
      <c r="D91">
        <v>2020</v>
      </c>
    </row>
    <row r="92" spans="1:4" x14ac:dyDescent="0.25">
      <c r="A92" t="s">
        <v>42</v>
      </c>
      <c r="B92" t="s">
        <v>81</v>
      </c>
      <c r="C92">
        <v>66</v>
      </c>
      <c r="D92">
        <v>2020</v>
      </c>
    </row>
    <row r="93" spans="1:4" x14ac:dyDescent="0.25">
      <c r="A93" t="s">
        <v>10</v>
      </c>
      <c r="B93" t="s">
        <v>64</v>
      </c>
      <c r="C93">
        <v>2900</v>
      </c>
      <c r="D93">
        <v>2020</v>
      </c>
    </row>
    <row r="94" spans="1:4" x14ac:dyDescent="0.25">
      <c r="A94" t="s">
        <v>12</v>
      </c>
      <c r="B94" t="s">
        <v>64</v>
      </c>
      <c r="C94">
        <v>3300</v>
      </c>
      <c r="D94">
        <v>2020</v>
      </c>
    </row>
    <row r="95" spans="1:4" x14ac:dyDescent="0.25">
      <c r="A95" t="s">
        <v>23</v>
      </c>
      <c r="B95" t="s">
        <v>65</v>
      </c>
      <c r="C95">
        <v>72</v>
      </c>
      <c r="D95">
        <v>2020</v>
      </c>
    </row>
    <row r="96" spans="1:4" x14ac:dyDescent="0.25">
      <c r="A96" t="s">
        <v>58</v>
      </c>
      <c r="B96" t="s">
        <v>82</v>
      </c>
      <c r="C96">
        <v>127</v>
      </c>
      <c r="D96">
        <v>2020</v>
      </c>
    </row>
    <row r="97" spans="1:4" x14ac:dyDescent="0.25">
      <c r="A97" t="s">
        <v>33</v>
      </c>
      <c r="B97" t="s">
        <v>81</v>
      </c>
      <c r="C97">
        <v>122</v>
      </c>
      <c r="D97">
        <v>2020</v>
      </c>
    </row>
    <row r="98" spans="1:4" x14ac:dyDescent="0.25">
      <c r="A98" t="s">
        <v>86</v>
      </c>
      <c r="B98" t="s">
        <v>81</v>
      </c>
      <c r="C98">
        <v>89</v>
      </c>
      <c r="D98">
        <v>2020</v>
      </c>
    </row>
    <row r="99" spans="1:4" x14ac:dyDescent="0.25">
      <c r="A99" t="s">
        <v>87</v>
      </c>
      <c r="B99" t="s">
        <v>81</v>
      </c>
      <c r="C99">
        <v>69</v>
      </c>
      <c r="D99">
        <v>2020</v>
      </c>
    </row>
    <row r="100" spans="1:4" x14ac:dyDescent="0.25">
      <c r="A100" t="s">
        <v>14</v>
      </c>
      <c r="B100" t="s">
        <v>64</v>
      </c>
      <c r="C100">
        <v>3100</v>
      </c>
      <c r="D100">
        <v>2020</v>
      </c>
    </row>
    <row r="101" spans="1:4" x14ac:dyDescent="0.25">
      <c r="A101" t="s">
        <v>35</v>
      </c>
      <c r="B101" t="s">
        <v>81</v>
      </c>
      <c r="C101">
        <v>52</v>
      </c>
      <c r="D101">
        <v>2020</v>
      </c>
    </row>
    <row r="102" spans="1:4" x14ac:dyDescent="0.25">
      <c r="A102" t="s">
        <v>60</v>
      </c>
      <c r="B102" t="s">
        <v>82</v>
      </c>
      <c r="C102">
        <v>150</v>
      </c>
      <c r="D102">
        <v>2020</v>
      </c>
    </row>
    <row r="103" spans="1:4" x14ac:dyDescent="0.25">
      <c r="A103" t="s">
        <v>16</v>
      </c>
      <c r="B103" t="s">
        <v>64</v>
      </c>
      <c r="C103">
        <v>32500</v>
      </c>
      <c r="D103">
        <v>2020</v>
      </c>
    </row>
    <row r="104" spans="1:4" x14ac:dyDescent="0.25">
      <c r="A104" t="s">
        <v>45</v>
      </c>
      <c r="B104" t="s">
        <v>81</v>
      </c>
      <c r="C104">
        <v>67</v>
      </c>
      <c r="D104">
        <v>2020</v>
      </c>
    </row>
    <row r="105" spans="1:4" x14ac:dyDescent="0.25">
      <c r="A105" t="s">
        <v>88</v>
      </c>
      <c r="B105" t="s">
        <v>64</v>
      </c>
      <c r="C105">
        <v>3320</v>
      </c>
      <c r="D105">
        <v>2020</v>
      </c>
    </row>
    <row r="106" spans="1:4" x14ac:dyDescent="0.25">
      <c r="A106" t="s">
        <v>51</v>
      </c>
      <c r="B106" t="s">
        <v>82</v>
      </c>
      <c r="C106">
        <v>306</v>
      </c>
      <c r="D106">
        <v>2021</v>
      </c>
    </row>
    <row r="107" spans="1:4" x14ac:dyDescent="0.25">
      <c r="A107" t="s">
        <v>83</v>
      </c>
      <c r="B107" t="s">
        <v>82</v>
      </c>
      <c r="C107">
        <v>94</v>
      </c>
      <c r="D107">
        <v>2021</v>
      </c>
    </row>
    <row r="108" spans="1:4" x14ac:dyDescent="0.25">
      <c r="A108" t="s">
        <v>38</v>
      </c>
      <c r="B108" t="s">
        <v>81</v>
      </c>
      <c r="C108">
        <v>104</v>
      </c>
      <c r="D108">
        <v>2021</v>
      </c>
    </row>
    <row r="109" spans="1:4" x14ac:dyDescent="0.25">
      <c r="A109" t="s">
        <v>54</v>
      </c>
      <c r="B109" t="s">
        <v>82</v>
      </c>
      <c r="C109">
        <v>277</v>
      </c>
      <c r="D109">
        <v>2021</v>
      </c>
    </row>
    <row r="110" spans="1:4" x14ac:dyDescent="0.25">
      <c r="A110" t="s">
        <v>84</v>
      </c>
      <c r="B110" t="s">
        <v>81</v>
      </c>
      <c r="C110">
        <v>65</v>
      </c>
      <c r="D110">
        <v>2021</v>
      </c>
    </row>
    <row r="111" spans="1:4" x14ac:dyDescent="0.25">
      <c r="A111" t="s">
        <v>85</v>
      </c>
      <c r="B111" t="s">
        <v>82</v>
      </c>
      <c r="C111">
        <v>279</v>
      </c>
      <c r="D111">
        <v>2021</v>
      </c>
    </row>
    <row r="112" spans="1:4" x14ac:dyDescent="0.25">
      <c r="A112" t="s">
        <v>89</v>
      </c>
      <c r="B112" t="s">
        <v>64</v>
      </c>
      <c r="C112">
        <v>3800</v>
      </c>
      <c r="D112">
        <v>2021</v>
      </c>
    </row>
    <row r="113" spans="1:4" x14ac:dyDescent="0.25">
      <c r="A113" t="s">
        <v>7</v>
      </c>
      <c r="B113" t="s">
        <v>64</v>
      </c>
      <c r="C113">
        <v>3500</v>
      </c>
      <c r="D113">
        <v>2021</v>
      </c>
    </row>
    <row r="114" spans="1:4" x14ac:dyDescent="0.25">
      <c r="A114" t="s">
        <v>42</v>
      </c>
      <c r="B114" t="s">
        <v>81</v>
      </c>
      <c r="C114">
        <v>75</v>
      </c>
      <c r="D114">
        <v>2021</v>
      </c>
    </row>
    <row r="115" spans="1:4" x14ac:dyDescent="0.25">
      <c r="A115" t="s">
        <v>10</v>
      </c>
      <c r="B115" t="s">
        <v>64</v>
      </c>
      <c r="C115">
        <v>3250</v>
      </c>
      <c r="D115">
        <v>2021</v>
      </c>
    </row>
    <row r="116" spans="1:4" x14ac:dyDescent="0.25">
      <c r="A116" t="s">
        <v>12</v>
      </c>
      <c r="B116" t="s">
        <v>64</v>
      </c>
      <c r="C116">
        <v>3860</v>
      </c>
      <c r="D116">
        <v>2021</v>
      </c>
    </row>
    <row r="117" spans="1:4" x14ac:dyDescent="0.25">
      <c r="A117" t="s">
        <v>23</v>
      </c>
      <c r="B117" t="s">
        <v>65</v>
      </c>
      <c r="C117">
        <v>90</v>
      </c>
      <c r="D117">
        <v>2021</v>
      </c>
    </row>
    <row r="118" spans="1:4" x14ac:dyDescent="0.25">
      <c r="A118" t="s">
        <v>58</v>
      </c>
      <c r="B118" t="s">
        <v>82</v>
      </c>
      <c r="C118">
        <v>246</v>
      </c>
      <c r="D118">
        <v>2021</v>
      </c>
    </row>
    <row r="119" spans="1:4" x14ac:dyDescent="0.25">
      <c r="A119" t="s">
        <v>33</v>
      </c>
      <c r="B119" t="s">
        <v>81</v>
      </c>
      <c r="C119">
        <v>168</v>
      </c>
      <c r="D119">
        <v>2021</v>
      </c>
    </row>
    <row r="120" spans="1:4" x14ac:dyDescent="0.25">
      <c r="A120" t="s">
        <v>86</v>
      </c>
      <c r="B120" t="s">
        <v>81</v>
      </c>
      <c r="C120">
        <v>98</v>
      </c>
      <c r="D120">
        <v>2021</v>
      </c>
    </row>
    <row r="121" spans="1:4" x14ac:dyDescent="0.25">
      <c r="A121" t="s">
        <v>14</v>
      </c>
      <c r="B121" t="s">
        <v>64</v>
      </c>
      <c r="C121">
        <v>3600</v>
      </c>
      <c r="D121">
        <v>2021</v>
      </c>
    </row>
    <row r="122" spans="1:4" x14ac:dyDescent="0.25">
      <c r="A122" t="s">
        <v>35</v>
      </c>
      <c r="B122" t="s">
        <v>81</v>
      </c>
      <c r="C122">
        <v>69</v>
      </c>
      <c r="D122">
        <v>2021</v>
      </c>
    </row>
    <row r="123" spans="1:4" x14ac:dyDescent="0.25">
      <c r="A123" t="s">
        <v>60</v>
      </c>
      <c r="B123" t="s">
        <v>82</v>
      </c>
      <c r="C123">
        <v>293</v>
      </c>
      <c r="D123">
        <v>2021</v>
      </c>
    </row>
    <row r="124" spans="1:4" x14ac:dyDescent="0.25">
      <c r="A124" t="s">
        <v>16</v>
      </c>
      <c r="B124" t="s">
        <v>64</v>
      </c>
      <c r="C124">
        <v>3780</v>
      </c>
      <c r="D124">
        <v>2021</v>
      </c>
    </row>
    <row r="125" spans="1:4" x14ac:dyDescent="0.25">
      <c r="A125" t="s">
        <v>45</v>
      </c>
      <c r="B125" t="s">
        <v>81</v>
      </c>
      <c r="C125">
        <v>119</v>
      </c>
      <c r="D125">
        <v>2021</v>
      </c>
    </row>
    <row r="126" spans="1:4" x14ac:dyDescent="0.25">
      <c r="A126" t="s">
        <v>88</v>
      </c>
      <c r="B126" t="s">
        <v>64</v>
      </c>
      <c r="C126">
        <v>3700</v>
      </c>
      <c r="D126">
        <v>2021</v>
      </c>
    </row>
    <row r="127" spans="1:4" x14ac:dyDescent="0.25">
      <c r="A127" t="s">
        <v>75</v>
      </c>
      <c r="B127" t="s">
        <v>77</v>
      </c>
      <c r="C127" t="s">
        <v>105</v>
      </c>
      <c r="D127">
        <v>2022</v>
      </c>
    </row>
    <row r="128" spans="1:4" x14ac:dyDescent="0.25">
      <c r="A128" t="s">
        <v>51</v>
      </c>
      <c r="B128" t="s">
        <v>82</v>
      </c>
      <c r="C128">
        <v>239</v>
      </c>
      <c r="D128">
        <v>2022</v>
      </c>
    </row>
    <row r="129" spans="1:4" x14ac:dyDescent="0.25">
      <c r="A129" t="s">
        <v>83</v>
      </c>
      <c r="B129" t="s">
        <v>82</v>
      </c>
      <c r="C129">
        <v>138</v>
      </c>
      <c r="D129">
        <v>2022</v>
      </c>
    </row>
    <row r="130" spans="1:4" x14ac:dyDescent="0.25">
      <c r="A130" t="s">
        <v>38</v>
      </c>
      <c r="B130" t="s">
        <v>81</v>
      </c>
      <c r="C130">
        <v>200</v>
      </c>
      <c r="D130">
        <v>2022</v>
      </c>
    </row>
    <row r="131" spans="1:4" x14ac:dyDescent="0.25">
      <c r="A131" t="s">
        <v>54</v>
      </c>
      <c r="B131" t="s">
        <v>82</v>
      </c>
      <c r="C131">
        <v>218</v>
      </c>
      <c r="D131">
        <v>2022</v>
      </c>
    </row>
    <row r="132" spans="1:4" x14ac:dyDescent="0.25">
      <c r="A132" t="s">
        <v>84</v>
      </c>
      <c r="B132" t="s">
        <v>81</v>
      </c>
      <c r="C132">
        <v>52</v>
      </c>
      <c r="D132">
        <v>2022</v>
      </c>
    </row>
    <row r="133" spans="1:4" x14ac:dyDescent="0.25">
      <c r="A133" t="s">
        <v>85</v>
      </c>
      <c r="B133" t="s">
        <v>82</v>
      </c>
      <c r="C133">
        <v>185</v>
      </c>
      <c r="D133">
        <v>2022</v>
      </c>
    </row>
    <row r="134" spans="1:4" x14ac:dyDescent="0.25">
      <c r="A134" t="s">
        <v>89</v>
      </c>
      <c r="B134" t="s">
        <v>64</v>
      </c>
      <c r="C134">
        <v>3005</v>
      </c>
      <c r="D134">
        <v>2022</v>
      </c>
    </row>
    <row r="135" spans="1:4" x14ac:dyDescent="0.25">
      <c r="A135" t="s">
        <v>7</v>
      </c>
      <c r="B135" t="s">
        <v>64</v>
      </c>
      <c r="C135">
        <v>3455</v>
      </c>
      <c r="D135">
        <v>2022</v>
      </c>
    </row>
    <row r="136" spans="1:4" x14ac:dyDescent="0.25">
      <c r="A136" t="s">
        <v>42</v>
      </c>
      <c r="B136" t="s">
        <v>81</v>
      </c>
      <c r="C136">
        <v>50</v>
      </c>
      <c r="D136">
        <v>2022</v>
      </c>
    </row>
    <row r="137" spans="1:4" x14ac:dyDescent="0.25">
      <c r="A137" t="s">
        <v>10</v>
      </c>
      <c r="B137" t="s">
        <v>64</v>
      </c>
      <c r="C137">
        <v>3255</v>
      </c>
      <c r="D137">
        <v>2022</v>
      </c>
    </row>
    <row r="138" spans="1:4" x14ac:dyDescent="0.25">
      <c r="A138" t="s">
        <v>12</v>
      </c>
      <c r="B138" t="s">
        <v>64</v>
      </c>
      <c r="C138">
        <v>3555</v>
      </c>
      <c r="D138">
        <v>2022</v>
      </c>
    </row>
    <row r="139" spans="1:4" x14ac:dyDescent="0.25">
      <c r="A139" t="s">
        <v>23</v>
      </c>
      <c r="B139" t="s">
        <v>65</v>
      </c>
      <c r="C139">
        <v>80</v>
      </c>
      <c r="D139">
        <v>2022</v>
      </c>
    </row>
    <row r="140" spans="1:4" x14ac:dyDescent="0.25">
      <c r="A140" t="s">
        <v>58</v>
      </c>
      <c r="B140" t="s">
        <v>82</v>
      </c>
      <c r="C140">
        <v>50</v>
      </c>
      <c r="D140">
        <v>2022</v>
      </c>
    </row>
    <row r="141" spans="1:4" x14ac:dyDescent="0.25">
      <c r="A141" t="s">
        <v>33</v>
      </c>
      <c r="B141" t="s">
        <v>81</v>
      </c>
      <c r="C141">
        <v>591</v>
      </c>
      <c r="D141">
        <v>2022</v>
      </c>
    </row>
    <row r="142" spans="1:4" x14ac:dyDescent="0.25">
      <c r="A142" t="s">
        <v>86</v>
      </c>
      <c r="B142" t="s">
        <v>81</v>
      </c>
      <c r="C142">
        <v>56</v>
      </c>
      <c r="D142">
        <v>2022</v>
      </c>
    </row>
    <row r="143" spans="1:4" x14ac:dyDescent="0.25">
      <c r="A143" t="s">
        <v>14</v>
      </c>
      <c r="B143" t="s">
        <v>64</v>
      </c>
      <c r="C143">
        <v>3355</v>
      </c>
      <c r="D143">
        <v>2022</v>
      </c>
    </row>
    <row r="144" spans="1:4" x14ac:dyDescent="0.25">
      <c r="A144" t="s">
        <v>35</v>
      </c>
      <c r="B144" t="s">
        <v>81</v>
      </c>
      <c r="C144">
        <v>41</v>
      </c>
      <c r="D144">
        <v>2022</v>
      </c>
    </row>
    <row r="145" spans="1:4" x14ac:dyDescent="0.25">
      <c r="A145" t="s">
        <v>60</v>
      </c>
      <c r="B145" t="s">
        <v>82</v>
      </c>
      <c r="C145">
        <v>240</v>
      </c>
      <c r="D145">
        <v>2022</v>
      </c>
    </row>
    <row r="146" spans="1:4" x14ac:dyDescent="0.25">
      <c r="A146" t="s">
        <v>16</v>
      </c>
      <c r="B146" t="s">
        <v>64</v>
      </c>
      <c r="C146">
        <v>3355</v>
      </c>
      <c r="D146">
        <v>2022</v>
      </c>
    </row>
    <row r="147" spans="1:4" x14ac:dyDescent="0.25">
      <c r="A147" t="s">
        <v>88</v>
      </c>
      <c r="B147" t="s">
        <v>64</v>
      </c>
      <c r="C147">
        <v>3355</v>
      </c>
      <c r="D147">
        <v>2022</v>
      </c>
    </row>
  </sheetData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GLOBALES</vt:lpstr>
      <vt:lpstr>2016</vt:lpstr>
      <vt:lpstr>2017</vt:lpstr>
      <vt:lpstr>2018</vt:lpstr>
      <vt:lpstr>2019</vt:lpstr>
      <vt:lpstr>2020</vt:lpstr>
      <vt:lpstr>2021</vt:lpstr>
      <vt:lpstr>2022</vt:lpstr>
      <vt:lpstr>TODOS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CARRION VILCHES, M. ANGEL</dc:creator>
  <cp:lastModifiedBy>CARRION VILCHES, M. ANGEL</cp:lastModifiedBy>
  <dcterms:created xsi:type="dcterms:W3CDTF">2021-03-25T07:14:26Z</dcterms:created>
  <dcterms:modified xsi:type="dcterms:W3CDTF">2023-10-20T09:02:42Z</dcterms:modified>
</cp:coreProperties>
</file>