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Users\fgc74n\Desktop\"/>
    </mc:Choice>
  </mc:AlternateContent>
  <bookViews>
    <workbookView xWindow="0" yWindow="0" windowWidth="19200" windowHeight="11595" firstSheet="18" activeTab="18"/>
  </bookViews>
  <sheets>
    <sheet name="Leer antes de empezar" sheetId="22" r:id="rId1"/>
    <sheet name="RESUMEN" sheetId="11" r:id="rId2"/>
    <sheet name="REL DISCP1" sheetId="4" r:id="rId3"/>
    <sheet name="REL DISCP1 (2)" sheetId="7" r:id="rId4"/>
    <sheet name="REL DISCP1 (3)" sheetId="8" r:id="rId5"/>
    <sheet name="REL DISCP1 (4)" sheetId="9" r:id="rId6"/>
    <sheet name="REL DISCP1 (5)" sheetId="10" r:id="rId7"/>
    <sheet name="REL INSERTADOS" sheetId="6" r:id="rId8"/>
    <sheet name="desglose 1" sheetId="1" r:id="rId9"/>
    <sheet name="desglose 2" sheetId="3" r:id="rId10"/>
    <sheet name="desglose 3" sheetId="12" r:id="rId11"/>
    <sheet name="desglose 4" sheetId="13" r:id="rId12"/>
    <sheet name="desglose 5" sheetId="14" r:id="rId13"/>
    <sheet name="desglose 6" sheetId="15" r:id="rId14"/>
    <sheet name="desglose 7" sheetId="16" r:id="rId15"/>
    <sheet name="desglose 8" sheetId="17" r:id="rId16"/>
    <sheet name="desglose 9" sheetId="18" r:id="rId17"/>
    <sheet name="desglose 10" sheetId="19" r:id="rId18"/>
    <sheet name="REL PERSONAL UUA" sheetId="5" r:id="rId19"/>
    <sheet name="DESCRIP. FUNCIONES" sheetId="20" r:id="rId20"/>
    <sheet name="DESCRIPCION FUNCIONES1" sheetId="21" r:id="rId21"/>
    <sheet name="no tocar" sheetId="2" r:id="rId22"/>
  </sheets>
  <definedNames>
    <definedName name="_xlnm.Print_Area" localSheetId="19">'DESCRIP. FUNCIONES'!$A$1:$G$24</definedName>
    <definedName name="_xlnm.Print_Area" localSheetId="20">'DESCRIPCION FUNCIONES1'!$A$1:$G$24</definedName>
    <definedName name="_xlnm.Print_Area" localSheetId="8">'desglose 1'!$A$1:$E$43</definedName>
    <definedName name="_xlnm.Print_Area" localSheetId="17">'desglose 10'!$A$1:$E$41</definedName>
    <definedName name="_xlnm.Print_Area" localSheetId="9">'desglose 2'!$A$1:$E$41</definedName>
    <definedName name="_xlnm.Print_Area" localSheetId="10">'desglose 3'!$A$1:$E$41</definedName>
    <definedName name="_xlnm.Print_Area" localSheetId="11">'desglose 4'!$A$1:$E$41</definedName>
    <definedName name="_xlnm.Print_Area" localSheetId="12">'desglose 5'!$A$1:$E$41</definedName>
    <definedName name="_xlnm.Print_Area" localSheetId="13">'desglose 6'!$A$1:$E$41</definedName>
    <definedName name="_xlnm.Print_Area" localSheetId="14">'desglose 7'!$A$1:$E$41</definedName>
    <definedName name="_xlnm.Print_Area" localSheetId="15">'desglose 8'!$A$1:$E$41</definedName>
    <definedName name="_xlnm.Print_Area" localSheetId="16">'desglose 9'!$A$1:$E$41</definedName>
    <definedName name="_xlnm.Print_Area" localSheetId="2">'REL DISCP1'!$A$1:$L$34</definedName>
    <definedName name="_xlnm.Print_Area" localSheetId="3">'REL DISCP1 (2)'!$A$2:$L$33</definedName>
    <definedName name="_xlnm.Print_Area" localSheetId="4">'REL DISCP1 (3)'!$A$2:$L$34</definedName>
    <definedName name="_xlnm.Print_Area" localSheetId="5">'REL DISCP1 (4)'!$A$1:$L$34</definedName>
    <definedName name="_xlnm.Print_Area" localSheetId="6">'REL DISCP1 (5)'!$A$1:$L$34</definedName>
    <definedName name="_xlnm.Print_Area" localSheetId="7">'REL INSERTADOS'!$A$1:$I$32</definedName>
    <definedName name="_xlnm.Print_Area" localSheetId="18">'REL PERSONAL UUA'!$A$1:$M$24</definedName>
    <definedName name="_xlnm.Print_Area" localSheetId="1">RESUMEN!$A$1:$G$35</definedName>
  </definedName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5" l="1"/>
  <c r="M15" i="5"/>
  <c r="M14" i="5"/>
  <c r="M13" i="5"/>
  <c r="M12" i="5"/>
  <c r="M11" i="5" l="1"/>
  <c r="M10" i="5"/>
  <c r="M9" i="5"/>
  <c r="M8" i="5"/>
  <c r="M7" i="5"/>
  <c r="H16" i="11" l="1"/>
  <c r="H13" i="11"/>
  <c r="B27" i="11" l="1"/>
  <c r="M28" i="10" l="1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7" i="10" l="1"/>
  <c r="D20" i="5"/>
  <c r="B41" i="19"/>
  <c r="B41" i="18"/>
  <c r="B41" i="17"/>
  <c r="B41" i="16"/>
  <c r="B41" i="15"/>
  <c r="B41" i="14"/>
  <c r="B41" i="13"/>
  <c r="B41" i="12"/>
  <c r="B41" i="3"/>
  <c r="B41" i="1"/>
  <c r="D32" i="10"/>
  <c r="D32" i="9"/>
  <c r="D32" i="8"/>
  <c r="D32" i="7"/>
  <c r="L16" i="5"/>
  <c r="L15" i="5"/>
  <c r="L14" i="5"/>
  <c r="L13" i="5"/>
  <c r="L12" i="5"/>
  <c r="L11" i="5"/>
  <c r="L10" i="5"/>
  <c r="L9" i="5"/>
  <c r="L8" i="5"/>
  <c r="E9" i="19"/>
  <c r="E9" i="18"/>
  <c r="E9" i="17"/>
  <c r="E9" i="16"/>
  <c r="E9" i="15"/>
  <c r="E9" i="14"/>
  <c r="E9" i="13"/>
  <c r="E9" i="12"/>
  <c r="E9" i="3"/>
  <c r="E8" i="19"/>
  <c r="E8" i="18"/>
  <c r="E8" i="17"/>
  <c r="E8" i="16"/>
  <c r="E8" i="15"/>
  <c r="E8" i="14"/>
  <c r="E8" i="13"/>
  <c r="E8" i="12"/>
  <c r="E8" i="3"/>
  <c r="E9" i="1"/>
  <c r="E8" i="1"/>
  <c r="E7" i="1"/>
  <c r="E7" i="3"/>
  <c r="E7" i="12"/>
  <c r="E7" i="13"/>
  <c r="E7" i="14"/>
  <c r="E7" i="15"/>
  <c r="E7" i="16"/>
  <c r="E7" i="17"/>
  <c r="E7" i="19"/>
  <c r="E7" i="18"/>
  <c r="E29" i="18"/>
  <c r="E32" i="18" s="1"/>
  <c r="E29" i="17"/>
  <c r="E32" i="17" s="1"/>
  <c r="E29" i="16"/>
  <c r="E32" i="16" s="1"/>
  <c r="E29" i="15"/>
  <c r="E32" i="15" s="1"/>
  <c r="E29" i="14"/>
  <c r="E32" i="14" s="1"/>
  <c r="E29" i="13"/>
  <c r="E32" i="13" s="1"/>
  <c r="E29" i="12"/>
  <c r="E32" i="12" s="1"/>
  <c r="E29" i="3"/>
  <c r="E32" i="3" s="1"/>
  <c r="M7" i="7" l="1"/>
  <c r="M7" i="9"/>
  <c r="M7" i="8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M11" i="4" s="1"/>
  <c r="L10" i="4"/>
  <c r="M10" i="4" s="1"/>
  <c r="L9" i="4"/>
  <c r="M9" i="4" s="1"/>
  <c r="C11" i="21"/>
  <c r="C9" i="21"/>
  <c r="C7" i="21"/>
  <c r="C22" i="21"/>
  <c r="C5" i="21"/>
  <c r="C22" i="20"/>
  <c r="C11" i="20"/>
  <c r="C9" i="20"/>
  <c r="C7" i="20"/>
  <c r="C5" i="20"/>
  <c r="M8" i="4" l="1"/>
  <c r="M7" i="4" s="1"/>
  <c r="L8" i="4"/>
  <c r="D30" i="6"/>
  <c r="E28" i="19" l="1"/>
  <c r="E24" i="19"/>
  <c r="E20" i="19"/>
  <c r="E10" i="19"/>
  <c r="E28" i="18"/>
  <c r="E25" i="18"/>
  <c r="E27" i="18" s="1"/>
  <c r="E24" i="18"/>
  <c r="E20" i="18"/>
  <c r="E10" i="18"/>
  <c r="E28" i="17"/>
  <c r="E24" i="17"/>
  <c r="E20" i="17"/>
  <c r="E25" i="17" s="1"/>
  <c r="E27" i="17" s="1"/>
  <c r="E10" i="17"/>
  <c r="E28" i="16"/>
  <c r="E24" i="16"/>
  <c r="E20" i="16"/>
  <c r="E25" i="16" s="1"/>
  <c r="E27" i="16" s="1"/>
  <c r="E10" i="16"/>
  <c r="E28" i="15"/>
  <c r="E24" i="15"/>
  <c r="E25" i="15" s="1"/>
  <c r="E27" i="15" s="1"/>
  <c r="E20" i="15"/>
  <c r="E10" i="15"/>
  <c r="E28" i="14"/>
  <c r="E24" i="14"/>
  <c r="E20" i="14"/>
  <c r="E25" i="14" s="1"/>
  <c r="E27" i="14" s="1"/>
  <c r="E10" i="14"/>
  <c r="E28" i="13"/>
  <c r="E24" i="13"/>
  <c r="E20" i="13"/>
  <c r="E25" i="13" s="1"/>
  <c r="E27" i="13" s="1"/>
  <c r="E10" i="13"/>
  <c r="E28" i="12"/>
  <c r="E24" i="12"/>
  <c r="E20" i="12"/>
  <c r="E25" i="12" s="1"/>
  <c r="E27" i="12" s="1"/>
  <c r="E10" i="12"/>
  <c r="E25" i="19" l="1"/>
  <c r="E27" i="19" s="1"/>
  <c r="E29" i="19" s="1"/>
  <c r="E32" i="19" s="1"/>
  <c r="D33" i="4"/>
  <c r="D33" i="11"/>
  <c r="U7" i="10"/>
  <c r="R7" i="10"/>
  <c r="U7" i="9"/>
  <c r="R7" i="9"/>
  <c r="U7" i="8"/>
  <c r="R7" i="8"/>
  <c r="U5" i="7"/>
  <c r="R5" i="7"/>
  <c r="U7" i="4"/>
  <c r="R7" i="4"/>
  <c r="O5" i="7"/>
  <c r="P5" i="7"/>
  <c r="Q5" i="7"/>
  <c r="S5" i="7"/>
  <c r="T5" i="7"/>
  <c r="T7" i="10"/>
  <c r="S7" i="10"/>
  <c r="T7" i="9"/>
  <c r="S7" i="9"/>
  <c r="T7" i="8"/>
  <c r="S7" i="8"/>
  <c r="T7" i="4"/>
  <c r="S7" i="4"/>
  <c r="P7" i="4"/>
  <c r="Q7" i="10"/>
  <c r="P7" i="10"/>
  <c r="Q7" i="9"/>
  <c r="P7" i="9"/>
  <c r="Q7" i="8"/>
  <c r="P7" i="8"/>
  <c r="Q7" i="4"/>
  <c r="K6" i="6"/>
  <c r="F27" i="11" s="1"/>
  <c r="O7" i="10"/>
  <c r="O7" i="9"/>
  <c r="O7" i="8"/>
  <c r="O7" i="4"/>
  <c r="A8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8" i="9"/>
  <c r="A8" i="8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16" i="5"/>
  <c r="A15" i="5"/>
  <c r="A14" i="5"/>
  <c r="A13" i="5"/>
  <c r="A12" i="5"/>
  <c r="A11" i="5"/>
  <c r="A10" i="5"/>
  <c r="A9" i="5"/>
  <c r="A8" i="5"/>
  <c r="A7" i="5"/>
  <c r="F24" i="11" l="1"/>
  <c r="B24" i="11" s="1"/>
  <c r="F26" i="11"/>
  <c r="F25" i="11"/>
  <c r="B25" i="11" s="1"/>
  <c r="N7" i="10"/>
  <c r="L7" i="10"/>
  <c r="N7" i="8"/>
  <c r="N7" i="9"/>
  <c r="L7" i="9"/>
  <c r="L7" i="8"/>
  <c r="L7" i="7"/>
  <c r="A9" i="4"/>
  <c r="E28" i="3"/>
  <c r="E24" i="3"/>
  <c r="E20" i="3"/>
  <c r="E10" i="3"/>
  <c r="E10" i="1"/>
  <c r="E28" i="1"/>
  <c r="E24" i="1"/>
  <c r="A10" i="4" l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8" i="7" s="1"/>
  <c r="E25" i="3"/>
  <c r="E27" i="3" s="1"/>
  <c r="E20" i="1"/>
  <c r="E25" i="1" s="1"/>
  <c r="A9" i="7" l="1"/>
  <c r="A10" i="7" s="1"/>
  <c r="A11" i="7" s="1"/>
  <c r="A12" i="7" s="1"/>
  <c r="B26" i="11"/>
  <c r="L7" i="4"/>
  <c r="F16" i="11" s="1"/>
  <c r="N7" i="4"/>
  <c r="E27" i="1"/>
  <c r="E29" i="1" s="1"/>
  <c r="E32" i="1" s="1"/>
  <c r="N5" i="7" l="1"/>
  <c r="F22" i="11" s="1"/>
  <c r="F23" i="11" l="1"/>
  <c r="H23" i="11" s="1"/>
  <c r="B28" i="11" l="1"/>
</calcChain>
</file>

<file path=xl/comments1.xml><?xml version="1.0" encoding="utf-8"?>
<comments xmlns="http://schemas.openxmlformats.org/spreadsheetml/2006/main">
  <authors>
    <author>GARCIA CAMPILLO, FCO.JOSE</author>
  </authors>
  <commentList>
    <comment ref="F22" authorId="0" shapeId="0">
      <text>
        <r>
          <rPr>
            <sz val="9"/>
            <color indexed="81"/>
            <rFont val="Tahoma"/>
            <charset val="1"/>
          </rPr>
          <t xml:space="preserve">Este dato se obtendrá un vez cumplimentado la/s hoja/s de Relación de personas con discapacidad que esta/n a continuación
</t>
        </r>
      </text>
    </comment>
    <comment ref="F24" authorId="0" shapeId="0">
      <text>
        <r>
          <rPr>
            <sz val="9"/>
            <color indexed="81"/>
            <rFont val="Tahoma"/>
            <family val="2"/>
          </rPr>
          <t>Este dato se obtendrá un vez cumplimentado la/s hoja/s de Relación de personas con discapacidad que esta/n a continuación</t>
        </r>
      </text>
    </comment>
    <comment ref="F25" authorId="0" shapeId="0">
      <text>
        <r>
          <rPr>
            <sz val="9"/>
            <color indexed="81"/>
            <rFont val="Tahoma"/>
            <family val="2"/>
          </rPr>
          <t xml:space="preserve">Este dato se obtendrá un vez cumplimentado la/s hoja/s de Relación de personas con discapacidad que esta/n a continuación
</t>
        </r>
      </text>
    </comment>
    <comment ref="F26" authorId="0" shapeId="0">
      <text>
        <r>
          <rPr>
            <sz val="9"/>
            <color indexed="81"/>
            <rFont val="Tahoma"/>
            <family val="2"/>
          </rPr>
          <t xml:space="preserve">Este dato se obtendrá un vez cumplimentado la/s hoja/s de Relación de personas con discapacidad que esta/n a continuación
</t>
        </r>
      </text>
    </comment>
    <comment ref="F27" authorId="0" shapeId="0">
      <text>
        <r>
          <rPr>
            <sz val="9"/>
            <color indexed="81"/>
            <rFont val="Tahoma"/>
            <family val="2"/>
          </rPr>
          <t xml:space="preserve">Este dato se obtendrá un vez cumplimentado la/s hoja/s de Relación de personas con discapacidad que esta/n a continuación
</t>
        </r>
      </text>
    </comment>
  </commentList>
</comments>
</file>

<file path=xl/comments2.xml><?xml version="1.0" encoding="utf-8"?>
<comments xmlns="http://schemas.openxmlformats.org/spreadsheetml/2006/main">
  <authors>
    <author>GARCIA CAMPILLO, FCO.JOSE</author>
  </authors>
  <commentList>
    <comment ref="D6" authorId="0" shapeId="0">
      <text>
        <r>
          <rPr>
            <sz val="8"/>
            <color indexed="81"/>
            <rFont val="Tahoma"/>
            <family val="2"/>
          </rPr>
          <t>Elegir de la lista desplegable (hacer lo mismo en todas la hojas que se introduzcan datos)</t>
        </r>
      </text>
    </comment>
    <comment ref="E6" authorId="0" shapeId="0">
      <text>
        <r>
          <rPr>
            <sz val="8"/>
            <color indexed="81"/>
            <rFont val="Tahoma"/>
            <family val="2"/>
          </rPr>
          <t>Elegir de la lista desplegable (hacer lo mismo en todas la hojas que se introduzcan datos)</t>
        </r>
      </text>
    </comment>
    <comment ref="G6" authorId="0" shapeId="0">
      <text>
        <r>
          <rPr>
            <sz val="8"/>
            <color indexed="81"/>
            <rFont val="Tahoma"/>
            <family val="2"/>
          </rPr>
          <t>Elegir de la lista desplegable (hacer lo mismo en todas la hojas que se introduzcan datos)</t>
        </r>
      </text>
    </comment>
    <comment ref="K6" authorId="0" shapeId="0">
      <text>
        <r>
          <rPr>
            <sz val="8"/>
            <color indexed="81"/>
            <rFont val="Tahoma"/>
            <family val="2"/>
          </rPr>
          <t>Elegir de la lista desplegable (hacer lo mismo en todas la hojas que se introduzcan datos)</t>
        </r>
      </text>
    </comment>
  </commentList>
</comments>
</file>

<file path=xl/comments3.xml><?xml version="1.0" encoding="utf-8"?>
<comments xmlns="http://schemas.openxmlformats.org/spreadsheetml/2006/main">
  <authors>
    <author>GARCIA CAMPILLO, FCO.JOSE</author>
  </authors>
  <commentList>
    <comment ref="D6" authorId="0" shapeId="0">
      <text>
        <r>
          <rPr>
            <sz val="9"/>
            <color indexed="81"/>
            <rFont val="Tahoma"/>
            <family val="2"/>
          </rPr>
          <t>Elegir de la lista desplegable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 xml:space="preserve">Elegir de la lista desplegable
</t>
        </r>
      </text>
    </comment>
  </commentList>
</comments>
</file>

<file path=xl/comments4.xml><?xml version="1.0" encoding="utf-8"?>
<comments xmlns="http://schemas.openxmlformats.org/spreadsheetml/2006/main">
  <authors>
    <author>GARCIA CAMPILLO, FCO.JOSE</author>
    <author>Paco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Elegir de la lista desplegable (hacer lo mismo en todas las hojas donde se incluyan datos)</t>
        </r>
      </text>
    </comment>
    <comment ref="E28" authorId="1" shapeId="0">
      <text>
        <r>
          <rPr>
            <sz val="9"/>
            <color indexed="81"/>
            <rFont val="Tahoma"/>
            <family val="2"/>
          </rPr>
          <t>Debe introducir, tando la fecha de inicio como la de finalización indicado más arriba.</t>
        </r>
      </text>
    </comment>
  </commentList>
</comments>
</file>

<file path=xl/comments5.xml><?xml version="1.0" encoding="utf-8"?>
<comments xmlns="http://schemas.openxmlformats.org/spreadsheetml/2006/main">
  <authors>
    <author>GARCIA CAMPILLO, FCO.JOSE</author>
  </authors>
  <commentList>
    <comment ref="D6" authorId="0" shapeId="0">
      <text>
        <r>
          <rPr>
            <sz val="9"/>
            <color indexed="81"/>
            <rFont val="Tahoma"/>
            <family val="2"/>
          </rPr>
          <t xml:space="preserve">Elegir de la lista desplegable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>Elegir de la lista desplegable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 xml:space="preserve">Elegir de la lista desplegable
</t>
        </r>
      </text>
    </comment>
  </commentList>
</comments>
</file>

<file path=xl/sharedStrings.xml><?xml version="1.0" encoding="utf-8"?>
<sst xmlns="http://schemas.openxmlformats.org/spreadsheetml/2006/main" count="585" uniqueCount="147">
  <si>
    <t>GRUPO COTIZACIÓN</t>
  </si>
  <si>
    <t>PLUSES SALARIALES</t>
  </si>
  <si>
    <t>PP EXTRAOR.</t>
  </si>
  <si>
    <t>BASE COTIZAC.</t>
  </si>
  <si>
    <t>TARIFA PRIMA</t>
  </si>
  <si>
    <t>SEGURIDAD SOCIAL</t>
  </si>
  <si>
    <t>TIPO COTIZACIÓN (CON AP/EP)</t>
  </si>
  <si>
    <t>TOTAL SALARIO/MES</t>
  </si>
  <si>
    <t>SALARIO</t>
  </si>
  <si>
    <t>Nº DE MESES</t>
  </si>
  <si>
    <t>TECNICO</t>
  </si>
  <si>
    <t>ENCARGADO</t>
  </si>
  <si>
    <t>IMPORTE IMPUTADO</t>
  </si>
  <si>
    <t>% JORNADA DEDICADA AL PROGRAMA</t>
  </si>
  <si>
    <t>% DE JORNADA DEL CONTRATO</t>
  </si>
  <si>
    <t>SALARIO BASE MENSUAL (JORNADA COMPLETA)</t>
  </si>
  <si>
    <t>FECHA INICIO</t>
  </si>
  <si>
    <t>FECHA FINAL</t>
  </si>
  <si>
    <t>NIF:</t>
  </si>
  <si>
    <t>NOMBRE Y APELLIDOS:</t>
  </si>
  <si>
    <t>C/ CONTRATO INDEFINIDO</t>
  </si>
  <si>
    <t>C/ CONTRATO DE 6 O MÁS MESES</t>
  </si>
  <si>
    <t>C/ CONTRATO INFERIOR A 6 MESES</t>
  </si>
  <si>
    <t>El representante de la entidad</t>
  </si>
  <si>
    <t>firma electrónica</t>
  </si>
  <si>
    <t>ANEXO III</t>
  </si>
  <si>
    <t>Nº DE  Nº TRABAJ. CON DISCAPACIDAD DE DIFICIL INSERCIÓN A ATENDER/ATENDIDOS</t>
  </si>
  <si>
    <t>CATEGORIA                                                                                                                               (seleccione catergoría -&gt;)</t>
  </si>
  <si>
    <t>DESGLOSE DE COSTES TECNICOS/ENCARGADOS</t>
  </si>
  <si>
    <t>Nº</t>
  </si>
  <si>
    <t>JORNADA %</t>
  </si>
  <si>
    <t>IMPORTE</t>
  </si>
  <si>
    <t>Nombre y apellidos</t>
  </si>
  <si>
    <t>SEXO</t>
  </si>
  <si>
    <t>Hombre</t>
  </si>
  <si>
    <t>Mujer</t>
  </si>
  <si>
    <t xml:space="preserve">CALCULO SUBVENCIÓN </t>
  </si>
  <si>
    <t>Tipo Discapacidad</t>
  </si>
  <si>
    <t>Grado Discap.</t>
  </si>
  <si>
    <t>Tipo Contrato</t>
  </si>
  <si>
    <t>Fecha inicio contrato</t>
  </si>
  <si>
    <t>Duración de la atención en el periodo solicitado (meses)</t>
  </si>
  <si>
    <t>A atender por la UUAA</t>
  </si>
  <si>
    <t>Sexo</t>
  </si>
  <si>
    <t>Fisica/orgánica</t>
  </si>
  <si>
    <t>Sensorial</t>
  </si>
  <si>
    <t>Intelectual, con parálisis cerebral o con enfermedad mental</t>
  </si>
  <si>
    <t>SI</t>
  </si>
  <si>
    <t>NO</t>
  </si>
  <si>
    <t>NO TOCAR!!!!!!!!!!!</t>
  </si>
  <si>
    <t>Indefinido</t>
  </si>
  <si>
    <t>Temporal</t>
  </si>
  <si>
    <t>Eventual</t>
  </si>
  <si>
    <t xml:space="preserve">Obra o Servicio </t>
  </si>
  <si>
    <t>Prácticas</t>
  </si>
  <si>
    <t>Formación y Aprendizaje</t>
  </si>
  <si>
    <t>RELACION DE PERSONAS CON DISCAPACIDAD</t>
  </si>
  <si>
    <t>DNI</t>
  </si>
  <si>
    <t>Tipo contrato</t>
  </si>
  <si>
    <t>Categoría</t>
  </si>
  <si>
    <t>Tipo contrato discapacitados</t>
  </si>
  <si>
    <t>Tipo contrato Peronal UUAA</t>
  </si>
  <si>
    <t>Indefinido a Tiempo Completo</t>
  </si>
  <si>
    <t>Indefinido a Tiempo Parcial</t>
  </si>
  <si>
    <t>RELACION DE PERSONAL DEL SERVICIO DE AJUSTE DE PERSONAL ADSCRITOS A LA UNIDAD DE APOYO (*)</t>
  </si>
  <si>
    <t>UNIDADES DE APOYO DE CENTROS ESPECIALES DE EMPLEO</t>
  </si>
  <si>
    <t>(*) Se indicarán, de los que en el momento de la solicitud estén o vayan a estar adscritos a la Unidad de Apoyo, aquellos que ya estén realizando labores en el Centro Especial de Empleo o en la Entidad Promotora.</t>
  </si>
  <si>
    <t>% jornada dedicada a la UUAA (1)</t>
  </si>
  <si>
    <t>Fdo.:</t>
  </si>
  <si>
    <t>firmado electrónicamente</t>
  </si>
  <si>
    <t>Fecha alta en el CEE</t>
  </si>
  <si>
    <t>Fecha alta en la empresa ordinaria</t>
  </si>
  <si>
    <t xml:space="preserve">Nombre de la empresa ordinaria </t>
  </si>
  <si>
    <t>REPRESENTANTE</t>
  </si>
  <si>
    <t>TRABAJADORES CON DISCAPACIDAD CON CONTRATO INDEFINIDO</t>
  </si>
  <si>
    <t>TRABAJADORES CON DISPACIDAD CON ESPECIALES DIFICULTADES DE INSERCIÓN (Art. 2.1)</t>
  </si>
  <si>
    <t>TRABAJADORAS CON DISPACIDAD CON ESPECIALES DIFICULTADES DE INSERCIÓN (Art. 2.1-MUJERES)</t>
  </si>
  <si>
    <t>TRABAJADORES CON DISCAPACIDAD INSERTADOS EN EL MERCADO ORDINARIO EN LOS DOS ÚLTIMOS AÑOS</t>
  </si>
  <si>
    <t>% DE TRABAJADORES CON DISCAPACIDAD EN EL CEE</t>
  </si>
  <si>
    <t>fisicos</t>
  </si>
  <si>
    <t>psiquicos</t>
  </si>
  <si>
    <t>sensoriales</t>
  </si>
  <si>
    <t>Nº discap.</t>
  </si>
  <si>
    <t>Indef.</t>
  </si>
  <si>
    <t>DNI:</t>
  </si>
  <si>
    <t>TRABAJADORES CEE</t>
  </si>
  <si>
    <t>CIF</t>
  </si>
  <si>
    <t>RAZON SOCIAL CEE</t>
  </si>
  <si>
    <t>TOTAL TRABAJADORES CON DISCAPACIDAD EN EL CEE</t>
  </si>
  <si>
    <t>TOTAL DE TRABAJADORES EN EL CENTRO ESPECIAL DE EMPLEO (CEE)</t>
  </si>
  <si>
    <t>RELACION DE TRABAJADORES CON DISCAPACIDAD DEL CENTRO ESPECIAL DE EMPLEO INSERTADOS EN EL MERCADO ORDINARIO EN LOS DOS ULTIMOS AÑOS (1)</t>
  </si>
  <si>
    <t>(1) Trabajadores con discapacidad procedentes del CEE, y que habiendo permanecido como mínimo 6 meses en el mismo, hayan sido contratados indefinidamente o con contrato de trabajo de al menos seis meses, por empresas del mercado ordinario de trabajo en los últimos dos años</t>
  </si>
  <si>
    <t>Fdo:</t>
  </si>
  <si>
    <t>FICHA DE DESCRIPCION DE FUNCIONES DEL PERSONAL DE APOYO</t>
  </si>
  <si>
    <t>D/Dª</t>
  </si>
  <si>
    <t>con NIF</t>
  </si>
  <si>
    <t>como representante del Centro Especial de Empleo</t>
  </si>
  <si>
    <t>con CIF</t>
  </si>
  <si>
    <t>DESCRIPCION DE FUNCIONES</t>
  </si>
  <si>
    <r>
      <t>DECLARA</t>
    </r>
    <r>
      <rPr>
        <sz val="11"/>
        <color rgb="FF000000"/>
        <rFont val="Arial"/>
        <family val="2"/>
      </rPr>
      <t xml:space="preserve">.que la funciones que va a realizar el personal adscrito a la Unidad de Apoyo, serán las descritas a continuación: </t>
    </r>
  </si>
  <si>
    <t xml:space="preserve">CATEGORIA  </t>
  </si>
  <si>
    <t>Nota: En el caso de que falten filas para introducir trabajadores con discapacidad, seguir en la siguiente hoja "REL DISCP1 (2)"</t>
  </si>
  <si>
    <t>Nota: En el caso de que falten filas para introducir trabajadores con discapacidad, seguir en la siguiente hoja "REL DISCP1 (3)"</t>
  </si>
  <si>
    <t>Nota: En el caso de que falten filas para introducir trabajadores con discapacidad, seguir en la siguiente hoja "REL DISCP1 (4)"</t>
  </si>
  <si>
    <t>Nota: En el caso de que falten filas para introducir trabajadores con discapacidad, seguir en la siguiente hoja "REL DISCP1 (5)"</t>
  </si>
  <si>
    <t xml:space="preserve">(1) Aquellos centros promovidos, participados mayoritariamente o en los que el poder de decisión general recae en entidades sin ánimo de lucro </t>
  </si>
  <si>
    <r>
      <t xml:space="preserve">CEE de Iniciativa social (1)  </t>
    </r>
    <r>
      <rPr>
        <sz val="8"/>
        <color theme="1"/>
        <rFont val="Calibri"/>
        <family val="2"/>
        <scheme val="minor"/>
      </rPr>
      <t xml:space="preserve"> (seleccione SI/NO -&gt;)</t>
    </r>
  </si>
  <si>
    <r>
      <t xml:space="preserve">Nº PERSONAL  TECNICO Y DE APOYO </t>
    </r>
    <r>
      <rPr>
        <b/>
        <sz val="11"/>
        <color theme="1"/>
        <rFont val="Calibri"/>
        <family val="2"/>
        <scheme val="minor"/>
      </rPr>
      <t>SIN DISCAPACIDAD</t>
    </r>
    <r>
      <rPr>
        <sz val="8"/>
        <color theme="1"/>
        <rFont val="Calibri"/>
        <family val="2"/>
        <scheme val="minor"/>
      </rPr>
      <t xml:space="preserve"> (en posesión de una titulación profesional adecuada a la actividad)</t>
    </r>
    <r>
      <rPr>
        <sz val="11"/>
        <color theme="1"/>
        <rFont val="Calibri"/>
        <family val="2"/>
        <scheme val="minor"/>
      </rPr>
      <t xml:space="preserve"> Y PERSONAL </t>
    </r>
    <r>
      <rPr>
        <b/>
        <sz val="11"/>
        <color theme="1"/>
        <rFont val="Calibri"/>
        <family val="2"/>
        <scheme val="minor"/>
      </rPr>
      <t>SIN DISCAPACIDAD</t>
    </r>
    <r>
      <rPr>
        <sz val="11"/>
        <color theme="1"/>
        <rFont val="Calibri"/>
        <family val="2"/>
        <scheme val="minor"/>
      </rPr>
      <t xml:space="preserve"> DEDICADO A LA PRESTACIÓN DE SERVICIOS DE AJUSTE PERSONAL Y SOCIAL</t>
    </r>
  </si>
  <si>
    <t>TOTAL SALARIO MÁXIMO PERIODO</t>
  </si>
  <si>
    <t xml:space="preserve">IMPORTE MÁXIMO A IMPUTAR POR EL PERIODO </t>
  </si>
  <si>
    <t>Importe de salario máximo a imputar</t>
  </si>
  <si>
    <t>Adscrito</t>
  </si>
  <si>
    <t>No adscrito</t>
  </si>
  <si>
    <t>Situación personal</t>
  </si>
  <si>
    <t>% jornada contrato</t>
  </si>
  <si>
    <t>En este archivo van lo siguientes Anexos:</t>
  </si>
  <si>
    <t>1. RESUMEN</t>
  </si>
  <si>
    <t>2. RELACIÓN DE PERSONAS CON DISCAPACIDAD CONTRATADAS POR EL CEE (REL DISCP1 -Se dispone de 5 hojas, por si fuese necesario-)</t>
  </si>
  <si>
    <t>3. RELACIÓN DE INSERTADOS</t>
  </si>
  <si>
    <t>5. RELACIÓN DE PERSONAL DE LA UUAA</t>
  </si>
  <si>
    <t>6. DESCRIPCION DE LAS FUNCIONES</t>
  </si>
  <si>
    <t>Nº de hojas</t>
  </si>
  <si>
    <t>4. DESGLOSE DE SALARIO DEL PERSONAL DE LA UUAA (desglose - se dipone de 10 hojas por si fuese necesario)</t>
  </si>
  <si>
    <t>Todos estos anexos, se pasaran a formato pdf y se firmarán electrónicamente mediante el certificado de representante</t>
  </si>
  <si>
    <t>Parte de la información que se incluye en la hoja resumen se calculará una vez introducidos los datos en la/s hoja/s donde se relacionan a los trabajadores/as con discapacidad</t>
  </si>
  <si>
    <t>De los anexos que se dispongan de varias hojas por si fuese necesario, sólo se pasaran a formato pdf para su firma, los cumplimentados.</t>
  </si>
  <si>
    <t>Este archivo en formato excel también se acompañará junto con los anexos, solicitud (firmados electrónicamente) y demás documentación.</t>
  </si>
  <si>
    <t>FECHA FINALIZACIÓN</t>
  </si>
  <si>
    <t>PERIODO SOLICITADO</t>
  </si>
  <si>
    <t>IMPORTE A SOLICITAR:</t>
  </si>
  <si>
    <t>Las hojas "REL DISCP1" se cumplimentaran como de si de 12 meses se tratase, independientemente que el periodo a solicitar, al final, sea de menos de esta duración, el ajuste de la subvención se calculará en la hoja resumen.</t>
  </si>
  <si>
    <t>DURACION (en meses)</t>
  </si>
  <si>
    <t>FECHA NACIMIENTO</t>
  </si>
  <si>
    <t>TITULACION</t>
  </si>
  <si>
    <t>Certificado de Escolaridad</t>
  </si>
  <si>
    <t>Graduado Escolar</t>
  </si>
  <si>
    <t>Bachiller</t>
  </si>
  <si>
    <t>Frormación profesional de segundo grado/superior</t>
  </si>
  <si>
    <t>Formación profesional de primer grado/medio</t>
  </si>
  <si>
    <t>Diplomado</t>
  </si>
  <si>
    <t>Licenciado</t>
  </si>
  <si>
    <t>Sin Estudios</t>
  </si>
  <si>
    <t>Estudios</t>
  </si>
  <si>
    <t>1) Porcentaje referido al porcentaje de jornada trabajada (sobre el porcentaje trabajado el porcentaje que se dedica a la UUAA)</t>
  </si>
  <si>
    <t>Tipo discapacidad</t>
  </si>
  <si>
    <t>Grado discapa.</t>
  </si>
  <si>
    <t>DISCP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</si>
</sst>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color theme="0" tint="-0.499984740745262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.5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name val="Arial"/>
      <family val="2"/>
    </font>
    <font>
      <b/>
      <sz val="11"/>
      <color rgb="FF0070C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9" fontId="0" fillId="0" borderId="0" xfId="1" applyFont="1"/>
    <xf numFmtId="14" fontId="0" fillId="0" borderId="0" xfId="0" applyNumberFormat="1"/>
    <xf numFmtId="2" fontId="0" fillId="0" borderId="0" xfId="0" applyNumberFormat="1"/>
    <xf numFmtId="9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6" xfId="0" applyFill="1" applyBorder="1" applyAlignment="1">
      <alignment horizontal="right" vertical="center"/>
    </xf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0" fontId="0" fillId="0" borderId="17" xfId="0" applyBorder="1"/>
    <xf numFmtId="0" fontId="0" fillId="0" borderId="19" xfId="0" applyBorder="1"/>
    <xf numFmtId="0" fontId="0" fillId="4" borderId="17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/>
    <xf numFmtId="0" fontId="0" fillId="4" borderId="17" xfId="0" applyFill="1" applyBorder="1"/>
    <xf numFmtId="0" fontId="0" fillId="0" borderId="24" xfId="0" applyBorder="1"/>
    <xf numFmtId="0" fontId="0" fillId="0" borderId="25" xfId="0" applyBorder="1" applyAlignment="1">
      <alignment horizontal="left"/>
    </xf>
    <xf numFmtId="0" fontId="0" fillId="0" borderId="20" xfId="0" applyBorder="1"/>
    <xf numFmtId="0" fontId="0" fillId="0" borderId="26" xfId="0" applyBorder="1"/>
    <xf numFmtId="0" fontId="0" fillId="0" borderId="18" xfId="0" applyBorder="1"/>
    <xf numFmtId="0" fontId="0" fillId="0" borderId="27" xfId="0" applyBorder="1"/>
    <xf numFmtId="0" fontId="0" fillId="0" borderId="31" xfId="0" applyBorder="1"/>
    <xf numFmtId="0" fontId="0" fillId="0" borderId="32" xfId="0" applyBorder="1" applyAlignment="1" applyProtection="1">
      <alignment vertical="center"/>
      <protection locked="0"/>
    </xf>
    <xf numFmtId="4" fontId="0" fillId="0" borderId="33" xfId="0" applyNumberFormat="1" applyBorder="1" applyAlignment="1" applyProtection="1">
      <alignment horizontal="right" vertical="center"/>
      <protection locked="0"/>
    </xf>
    <xf numFmtId="0" fontId="0" fillId="0" borderId="33" xfId="0" applyBorder="1" applyAlignment="1" applyProtection="1">
      <alignment horizontal="right" vertical="center"/>
      <protection locked="0"/>
    </xf>
    <xf numFmtId="49" fontId="0" fillId="0" borderId="33" xfId="0" applyNumberFormat="1" applyBorder="1" applyAlignment="1" applyProtection="1">
      <alignment horizontal="right" vertical="center"/>
      <protection locked="0"/>
    </xf>
    <xf numFmtId="10" fontId="0" fillId="0" borderId="33" xfId="1" applyNumberFormat="1" applyFont="1" applyBorder="1" applyAlignment="1" applyProtection="1">
      <alignment horizontal="right" vertical="center"/>
      <protection locked="0"/>
    </xf>
    <xf numFmtId="10" fontId="0" fillId="0" borderId="34" xfId="1" applyNumberFormat="1" applyFont="1" applyBorder="1" applyAlignment="1" applyProtection="1">
      <alignment horizontal="right" vertical="center"/>
      <protection locked="0"/>
    </xf>
    <xf numFmtId="0" fontId="0" fillId="0" borderId="20" xfId="0" applyBorder="1" applyAlignment="1">
      <alignment horizontal="center" vertical="center" wrapText="1"/>
    </xf>
    <xf numFmtId="164" fontId="0" fillId="3" borderId="35" xfId="0" applyNumberFormat="1" applyFill="1" applyBorder="1" applyAlignment="1" applyProtection="1">
      <alignment horizontal="right" vertical="center"/>
      <protection hidden="1"/>
    </xf>
    <xf numFmtId="4" fontId="0" fillId="3" borderId="33" xfId="0" applyNumberFormat="1" applyFill="1" applyBorder="1" applyAlignment="1" applyProtection="1">
      <alignment horizontal="right" vertical="center"/>
      <protection hidden="1"/>
    </xf>
    <xf numFmtId="4" fontId="0" fillId="3" borderId="12" xfId="0" applyNumberFormat="1" applyFill="1" applyBorder="1" applyAlignment="1" applyProtection="1">
      <alignment horizontal="right" vertical="center"/>
      <protection hidden="1"/>
    </xf>
    <xf numFmtId="14" fontId="0" fillId="0" borderId="2" xfId="0" applyNumberFormat="1" applyBorder="1" applyAlignment="1" applyProtection="1">
      <alignment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10" fontId="9" fillId="7" borderId="38" xfId="0" applyNumberFormat="1" applyFont="1" applyFill="1" applyBorder="1" applyAlignment="1">
      <alignment horizontal="center" vertical="center"/>
    </xf>
    <xf numFmtId="10" fontId="9" fillId="7" borderId="42" xfId="0" applyNumberFormat="1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9" fillId="7" borderId="43" xfId="0" applyFont="1" applyFill="1" applyBorder="1" applyAlignment="1">
      <alignment horizontal="center" vertical="center" wrapText="1"/>
    </xf>
    <xf numFmtId="10" fontId="9" fillId="7" borderId="43" xfId="0" applyNumberFormat="1" applyFont="1" applyFill="1" applyBorder="1" applyAlignment="1">
      <alignment horizontal="center" vertical="center"/>
    </xf>
    <xf numFmtId="10" fontId="9" fillId="7" borderId="43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1" xfId="0" applyBorder="1"/>
    <xf numFmtId="0" fontId="14" fillId="0" borderId="1" xfId="0" applyFont="1" applyBorder="1" applyAlignment="1"/>
    <xf numFmtId="0" fontId="14" fillId="0" borderId="11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right"/>
    </xf>
    <xf numFmtId="0" fontId="13" fillId="0" borderId="11" xfId="0" applyFont="1" applyBorder="1" applyAlignment="1"/>
    <xf numFmtId="4" fontId="5" fillId="7" borderId="38" xfId="0" applyNumberFormat="1" applyFont="1" applyFill="1" applyBorder="1" applyAlignment="1">
      <alignment horizontal="right" vertical="center"/>
    </xf>
    <xf numFmtId="0" fontId="8" fillId="0" borderId="0" xfId="0" applyFont="1"/>
    <xf numFmtId="0" fontId="0" fillId="0" borderId="38" xfId="0" applyBorder="1" applyAlignment="1" applyProtection="1">
      <alignment vertical="center" wrapText="1"/>
      <protection locked="0"/>
    </xf>
    <xf numFmtId="14" fontId="0" fillId="0" borderId="38" xfId="1" applyNumberFormat="1" applyFont="1" applyBorder="1" applyAlignment="1" applyProtection="1">
      <alignment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12" fillId="0" borderId="38" xfId="0" applyFont="1" applyBorder="1" applyAlignment="1" applyProtection="1">
      <alignment vertical="center" wrapText="1"/>
      <protection locked="0"/>
    </xf>
    <xf numFmtId="14" fontId="12" fillId="0" borderId="38" xfId="0" applyNumberFormat="1" applyFont="1" applyBorder="1" applyAlignment="1" applyProtection="1">
      <alignment vertical="center" wrapText="1"/>
      <protection locked="0"/>
    </xf>
    <xf numFmtId="0" fontId="8" fillId="5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5" borderId="0" xfId="0" applyFont="1" applyFill="1"/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1" fontId="0" fillId="0" borderId="4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" fontId="12" fillId="0" borderId="38" xfId="0" applyNumberFormat="1" applyFont="1" applyBorder="1" applyAlignment="1" applyProtection="1">
      <alignment vertical="center" wrapText="1"/>
      <protection hidden="1"/>
    </xf>
    <xf numFmtId="0" fontId="0" fillId="8" borderId="38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right"/>
    </xf>
    <xf numFmtId="0" fontId="0" fillId="0" borderId="47" xfId="0" applyBorder="1"/>
    <xf numFmtId="0" fontId="0" fillId="0" borderId="48" xfId="0" applyBorder="1"/>
    <xf numFmtId="0" fontId="16" fillId="0" borderId="12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 applyAlignment="1">
      <alignment vertical="center"/>
    </xf>
    <xf numFmtId="0" fontId="0" fillId="0" borderId="50" xfId="0" applyBorder="1"/>
    <xf numFmtId="0" fontId="0" fillId="0" borderId="51" xfId="0" applyBorder="1" applyAlignment="1">
      <alignment horizontal="center" vertical="center"/>
    </xf>
    <xf numFmtId="0" fontId="0" fillId="5" borderId="52" xfId="0" applyFill="1" applyBorder="1"/>
    <xf numFmtId="0" fontId="0" fillId="5" borderId="52" xfId="0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11" xfId="0" applyBorder="1" applyAlignment="1">
      <alignment horizontal="right"/>
    </xf>
    <xf numFmtId="0" fontId="0" fillId="0" borderId="3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1" xfId="0" applyBorder="1" applyAlignment="1" applyProtection="1">
      <alignment horizontal="right"/>
      <protection hidden="1"/>
    </xf>
    <xf numFmtId="0" fontId="0" fillId="0" borderId="7" xfId="0" applyBorder="1" applyProtection="1">
      <protection hidden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8" borderId="38" xfId="0" applyFill="1" applyBorder="1" applyAlignment="1">
      <alignment horizontal="center" vertical="center"/>
    </xf>
    <xf numFmtId="0" fontId="0" fillId="0" borderId="38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14" fontId="0" fillId="0" borderId="38" xfId="1" applyNumberFormat="1" applyFont="1" applyBorder="1" applyAlignment="1" applyProtection="1">
      <alignment vertical="center"/>
      <protection locked="0"/>
    </xf>
    <xf numFmtId="0" fontId="12" fillId="8" borderId="38" xfId="0" applyFont="1" applyFill="1" applyBorder="1" applyAlignment="1">
      <alignment horizontal="center" vertical="center"/>
    </xf>
    <xf numFmtId="0" fontId="12" fillId="0" borderId="38" xfId="0" applyFont="1" applyBorder="1" applyAlignment="1" applyProtection="1">
      <alignment horizontal="center" vertical="center" wrapText="1"/>
      <protection locked="0"/>
    </xf>
    <xf numFmtId="14" fontId="12" fillId="0" borderId="38" xfId="1" applyNumberFormat="1" applyFont="1" applyBorder="1" applyAlignment="1" applyProtection="1">
      <alignment vertical="center" wrapText="1"/>
      <protection locked="0"/>
    </xf>
    <xf numFmtId="4" fontId="12" fillId="6" borderId="38" xfId="0" applyNumberFormat="1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vertical="center" wrapText="1"/>
    </xf>
    <xf numFmtId="0" fontId="12" fillId="0" borderId="38" xfId="0" applyFont="1" applyBorder="1" applyAlignment="1" applyProtection="1">
      <alignment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14" fontId="12" fillId="0" borderId="38" xfId="1" applyNumberFormat="1" applyFont="1" applyBorder="1" applyAlignment="1" applyProtection="1">
      <alignment vertical="center"/>
      <protection locked="0"/>
    </xf>
    <xf numFmtId="0" fontId="12" fillId="8" borderId="38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10" fontId="12" fillId="0" borderId="38" xfId="1" applyNumberFormat="1" applyFont="1" applyBorder="1" applyAlignment="1" applyProtection="1">
      <alignment horizontal="center" vertical="center" wrapText="1"/>
      <protection locked="0"/>
    </xf>
    <xf numFmtId="4" fontId="5" fillId="11" borderId="38" xfId="0" applyNumberFormat="1" applyFont="1" applyFill="1" applyBorder="1" applyAlignment="1">
      <alignment horizontal="right" vertical="center"/>
    </xf>
    <xf numFmtId="10" fontId="12" fillId="0" borderId="38" xfId="1" applyNumberFormat="1" applyFont="1" applyBorder="1" applyAlignment="1" applyProtection="1">
      <alignment horizontal="center" vertical="center"/>
      <protection locked="0"/>
    </xf>
    <xf numFmtId="10" fontId="0" fillId="0" borderId="38" xfId="1" applyNumberFormat="1" applyFont="1" applyBorder="1" applyAlignment="1" applyProtection="1">
      <alignment horizontal="center" vertical="center" wrapText="1"/>
      <protection locked="0"/>
    </xf>
    <xf numFmtId="10" fontId="0" fillId="0" borderId="38" xfId="1" applyNumberFormat="1" applyFont="1" applyBorder="1" applyAlignment="1" applyProtection="1">
      <alignment horizontal="center" vertical="center"/>
      <protection locked="0"/>
    </xf>
    <xf numFmtId="0" fontId="0" fillId="7" borderId="1" xfId="0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0" fontId="0" fillId="7" borderId="0" xfId="0" applyFill="1" applyBorder="1" applyAlignment="1">
      <alignment horizontal="right" vertical="center"/>
    </xf>
    <xf numFmtId="0" fontId="23" fillId="7" borderId="0" xfId="0" applyFont="1" applyFill="1" applyAlignment="1">
      <alignment horizontal="right" vertical="center" wrapText="1"/>
    </xf>
    <xf numFmtId="0" fontId="0" fillId="5" borderId="44" xfId="0" applyFill="1" applyBorder="1" applyAlignment="1" applyProtection="1">
      <alignment horizontal="center" vertical="center"/>
      <protection locked="0"/>
    </xf>
    <xf numFmtId="0" fontId="0" fillId="7" borderId="0" xfId="0" applyFill="1" applyBorder="1" applyAlignment="1">
      <alignment horizontal="center"/>
    </xf>
    <xf numFmtId="0" fontId="0" fillId="7" borderId="0" xfId="0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4" borderId="34" xfId="0" applyFill="1" applyBorder="1" applyAlignment="1" applyProtection="1">
      <alignment horizontal="center" vertical="center"/>
      <protection hidden="1"/>
    </xf>
    <xf numFmtId="0" fontId="0" fillId="5" borderId="0" xfId="0" applyFont="1" applyFill="1"/>
    <xf numFmtId="10" fontId="12" fillId="0" borderId="38" xfId="1" applyNumberFormat="1" applyFont="1" applyBorder="1" applyAlignment="1" applyProtection="1">
      <alignment horizontal="center" vertical="center" wrapText="1"/>
      <protection hidden="1"/>
    </xf>
    <xf numFmtId="0" fontId="0" fillId="0" borderId="27" xfId="0" applyBorder="1" applyAlignment="1">
      <alignment horizontal="right" vertical="center"/>
    </xf>
    <xf numFmtId="0" fontId="0" fillId="0" borderId="0" xfId="0" applyProtection="1">
      <protection hidden="1"/>
    </xf>
    <xf numFmtId="0" fontId="0" fillId="0" borderId="6" xfId="0" applyBorder="1" applyAlignment="1">
      <alignment horizontal="right" vertical="center"/>
    </xf>
    <xf numFmtId="0" fontId="2" fillId="0" borderId="58" xfId="0" applyFont="1" applyBorder="1" applyAlignment="1" applyProtection="1">
      <protection locked="0"/>
    </xf>
    <xf numFmtId="0" fontId="0" fillId="0" borderId="58" xfId="0" applyBorder="1" applyAlignment="1" applyProtection="1">
      <alignment horizontal="center"/>
      <protection locked="0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5" borderId="0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6" xfId="0" applyBorder="1" applyAlignment="1">
      <alignment horizontal="center" vertical="center"/>
    </xf>
    <xf numFmtId="14" fontId="0" fillId="5" borderId="44" xfId="0" applyNumberFormat="1" applyFill="1" applyBorder="1" applyAlignment="1" applyProtection="1">
      <alignment horizontal="center" vertical="center"/>
      <protection locked="0"/>
    </xf>
    <xf numFmtId="4" fontId="2" fillId="12" borderId="44" xfId="0" applyNumberFormat="1" applyFont="1" applyFill="1" applyBorder="1" applyAlignment="1" applyProtection="1">
      <alignment horizontal="center" vertical="center"/>
    </xf>
    <xf numFmtId="0" fontId="0" fillId="5" borderId="0" xfId="0" applyFill="1"/>
    <xf numFmtId="0" fontId="8" fillId="5" borderId="0" xfId="0" applyFont="1" applyFill="1" applyProtection="1">
      <protection hidden="1"/>
    </xf>
    <xf numFmtId="4" fontId="8" fillId="5" borderId="0" xfId="0" applyNumberFormat="1" applyFont="1" applyFill="1" applyProtection="1">
      <protection hidden="1"/>
    </xf>
    <xf numFmtId="4" fontId="28" fillId="5" borderId="0" xfId="0" applyNumberFormat="1" applyFont="1" applyFill="1" applyAlignment="1" applyProtection="1">
      <alignment vertical="center" wrapText="1"/>
      <protection hidden="1"/>
    </xf>
    <xf numFmtId="4" fontId="8" fillId="5" borderId="0" xfId="0" applyNumberFormat="1" applyFont="1" applyFill="1" applyAlignment="1" applyProtection="1">
      <alignment vertical="center" wrapText="1"/>
      <protection hidden="1"/>
    </xf>
    <xf numFmtId="0" fontId="2" fillId="7" borderId="0" xfId="0" applyFont="1" applyFill="1" applyBorder="1" applyAlignment="1">
      <alignment horizontal="center"/>
    </xf>
    <xf numFmtId="14" fontId="0" fillId="5" borderId="0" xfId="0" applyNumberFormat="1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>
      <alignment horizontal="right" vertical="center"/>
    </xf>
    <xf numFmtId="0" fontId="0" fillId="5" borderId="17" xfId="0" applyFill="1" applyBorder="1"/>
    <xf numFmtId="0" fontId="0" fillId="5" borderId="46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/>
    </xf>
    <xf numFmtId="2" fontId="0" fillId="5" borderId="0" xfId="0" applyNumberFormat="1" applyFont="1" applyFill="1" applyBorder="1" applyProtection="1">
      <protection hidden="1"/>
    </xf>
    <xf numFmtId="2" fontId="0" fillId="0" borderId="0" xfId="0" applyNumberFormat="1" applyFont="1" applyProtection="1">
      <protection hidden="1"/>
    </xf>
    <xf numFmtId="4" fontId="0" fillId="5" borderId="0" xfId="0" applyNumberFormat="1" applyFont="1" applyFill="1" applyProtection="1">
      <protection hidden="1"/>
    </xf>
    <xf numFmtId="0" fontId="0" fillId="0" borderId="1" xfId="0" applyBorder="1" applyAlignment="1">
      <alignment horizontal="center" vertical="center"/>
    </xf>
    <xf numFmtId="14" fontId="12" fillId="0" borderId="38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/>
    </xf>
    <xf numFmtId="14" fontId="12" fillId="0" borderId="38" xfId="0" applyNumberFormat="1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/>
    </xf>
    <xf numFmtId="9" fontId="12" fillId="0" borderId="38" xfId="1" applyFont="1" applyBorder="1" applyAlignment="1" applyProtection="1">
      <alignment horizontal="center" vertical="center" wrapText="1"/>
      <protection locked="0"/>
    </xf>
    <xf numFmtId="0" fontId="0" fillId="12" borderId="0" xfId="0" applyFill="1"/>
    <xf numFmtId="0" fontId="0" fillId="12" borderId="0" xfId="0" applyFill="1" applyAlignment="1">
      <alignment horizontal="justify"/>
    </xf>
    <xf numFmtId="0" fontId="0" fillId="12" borderId="0" xfId="0" applyFill="1" applyAlignment="1">
      <alignment horizontal="justify" wrapText="1"/>
    </xf>
    <xf numFmtId="0" fontId="0" fillId="12" borderId="0" xfId="0" applyFill="1" applyAlignment="1">
      <alignment horizontal="center"/>
    </xf>
    <xf numFmtId="0" fontId="0" fillId="12" borderId="0" xfId="0" applyFill="1" applyAlignment="1">
      <alignment horizontal="center" vertical="center"/>
    </xf>
    <xf numFmtId="0" fontId="0" fillId="12" borderId="66" xfId="0" applyFill="1" applyBorder="1"/>
    <xf numFmtId="0" fontId="0" fillId="12" borderId="66" xfId="0" applyFill="1" applyBorder="1" applyAlignment="1">
      <alignment horizontal="center"/>
    </xf>
    <xf numFmtId="0" fontId="0" fillId="12" borderId="66" xfId="0" applyFill="1" applyBorder="1" applyAlignment="1">
      <alignment horizontal="justify"/>
    </xf>
    <xf numFmtId="0" fontId="0" fillId="12" borderId="66" xfId="0" applyFill="1" applyBorder="1" applyAlignment="1">
      <alignment horizontal="center" vertical="center"/>
    </xf>
    <xf numFmtId="0" fontId="0" fillId="12" borderId="66" xfId="0" applyFill="1" applyBorder="1" applyAlignment="1">
      <alignment horizontal="justify" wrapText="1"/>
    </xf>
    <xf numFmtId="0" fontId="27" fillId="12" borderId="66" xfId="0" applyFont="1" applyFill="1" applyBorder="1" applyAlignment="1">
      <alignment horizontal="justify" wrapText="1"/>
    </xf>
    <xf numFmtId="0" fontId="0" fillId="0" borderId="17" xfId="0" applyBorder="1" applyAlignment="1" applyProtection="1">
      <alignment vertical="center"/>
      <protection hidden="1"/>
    </xf>
    <xf numFmtId="0" fontId="0" fillId="9" borderId="1" xfId="0" applyFill="1" applyBorder="1" applyAlignment="1" applyProtection="1">
      <alignment horizontal="center" vertical="center"/>
      <protection hidden="1"/>
    </xf>
    <xf numFmtId="0" fontId="0" fillId="10" borderId="1" xfId="0" applyFill="1" applyBorder="1" applyAlignment="1" applyProtection="1">
      <alignment horizontal="center" vertical="center"/>
      <protection hidden="1"/>
    </xf>
    <xf numFmtId="2" fontId="24" fillId="9" borderId="1" xfId="0" applyNumberFormat="1" applyFont="1" applyFill="1" applyBorder="1" applyAlignment="1" applyProtection="1">
      <alignment horizontal="center" vertical="center"/>
      <protection hidden="1"/>
    </xf>
    <xf numFmtId="2" fontId="25" fillId="1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7" xfId="0" applyBorder="1" applyProtection="1">
      <protection hidden="1"/>
    </xf>
    <xf numFmtId="0" fontId="16" fillId="3" borderId="12" xfId="0" applyFont="1" applyFill="1" applyBorder="1" applyAlignment="1" applyProtection="1">
      <alignment horizontal="center" vertical="center"/>
      <protection hidden="1"/>
    </xf>
    <xf numFmtId="10" fontId="16" fillId="3" borderId="12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Protection="1">
      <protection hidden="1"/>
    </xf>
    <xf numFmtId="2" fontId="7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3" fillId="0" borderId="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5" borderId="44" xfId="0" applyFill="1" applyBorder="1" applyAlignment="1" applyProtection="1">
      <alignment horizontal="left" vertical="center" wrapText="1"/>
      <protection locked="0"/>
    </xf>
    <xf numFmtId="0" fontId="14" fillId="5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left" vertical="center" wrapText="1"/>
    </xf>
    <xf numFmtId="0" fontId="17" fillId="7" borderId="46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0" fillId="0" borderId="44" xfId="0" applyBorder="1" applyAlignment="1" applyProtection="1">
      <alignment horizontal="center"/>
    </xf>
    <xf numFmtId="0" fontId="0" fillId="3" borderId="0" xfId="0" applyFill="1" applyBorder="1" applyAlignment="1">
      <alignment horizontal="left" vertical="center" wrapText="1"/>
    </xf>
    <xf numFmtId="0" fontId="2" fillId="7" borderId="46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26" fillId="7" borderId="38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0" fontId="19" fillId="7" borderId="0" xfId="0" applyFont="1" applyFill="1" applyAlignment="1">
      <alignment horizontal="left" vertical="center"/>
    </xf>
    <xf numFmtId="10" fontId="10" fillId="7" borderId="64" xfId="0" applyNumberFormat="1" applyFont="1" applyFill="1" applyBorder="1" applyAlignment="1">
      <alignment horizontal="center" vertical="center" wrapText="1"/>
    </xf>
    <xf numFmtId="10" fontId="10" fillId="7" borderId="42" xfId="0" applyNumberFormat="1" applyFont="1" applyFill="1" applyBorder="1" applyAlignment="1">
      <alignment horizontal="center" vertical="center" wrapText="1"/>
    </xf>
    <xf numFmtId="10" fontId="10" fillId="7" borderId="43" xfId="0" applyNumberFormat="1" applyFont="1" applyFill="1" applyBorder="1" applyAlignment="1">
      <alignment horizontal="center" vertical="center" wrapText="1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5" borderId="0" xfId="0" applyFill="1" applyBorder="1" applyAlignment="1">
      <alignment horizontal="center"/>
    </xf>
    <xf numFmtId="0" fontId="18" fillId="5" borderId="49" xfId="0" applyFont="1" applyFill="1" applyBorder="1" applyAlignment="1">
      <alignment horizontal="center" vertical="center"/>
    </xf>
    <xf numFmtId="0" fontId="14" fillId="5" borderId="65" xfId="0" applyFont="1" applyFill="1" applyBorder="1" applyAlignment="1">
      <alignment horizontal="center"/>
    </xf>
    <xf numFmtId="10" fontId="10" fillId="7" borderId="64" xfId="0" applyNumberFormat="1" applyFont="1" applyFill="1" applyBorder="1" applyAlignment="1">
      <alignment horizontal="center" vertical="center" textRotation="90"/>
    </xf>
    <xf numFmtId="10" fontId="10" fillId="7" borderId="42" xfId="0" applyNumberFormat="1" applyFont="1" applyFill="1" applyBorder="1" applyAlignment="1">
      <alignment horizontal="center" vertical="center" textRotation="90"/>
    </xf>
    <xf numFmtId="10" fontId="10" fillId="7" borderId="43" xfId="0" applyNumberFormat="1" applyFont="1" applyFill="1" applyBorder="1" applyAlignment="1">
      <alignment horizontal="center" vertical="center" textRotation="90"/>
    </xf>
    <xf numFmtId="0" fontId="8" fillId="5" borderId="0" xfId="0" applyFont="1" applyFill="1" applyAlignment="1">
      <alignment horizontal="center"/>
    </xf>
    <xf numFmtId="10" fontId="10" fillId="7" borderId="38" xfId="0" applyNumberFormat="1" applyFont="1" applyFill="1" applyBorder="1" applyAlignment="1">
      <alignment horizontal="center" vertical="center" wrapText="1"/>
    </xf>
    <xf numFmtId="10" fontId="10" fillId="7" borderId="38" xfId="0" applyNumberFormat="1" applyFont="1" applyFill="1" applyBorder="1" applyAlignment="1">
      <alignment horizontal="center" vertical="center" textRotation="90"/>
    </xf>
    <xf numFmtId="0" fontId="0" fillId="0" borderId="39" xfId="0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18" fillId="5" borderId="54" xfId="0" applyFont="1" applyFill="1" applyBorder="1" applyAlignment="1">
      <alignment horizontal="center" vertical="center"/>
    </xf>
    <xf numFmtId="0" fontId="5" fillId="7" borderId="38" xfId="0" applyFont="1" applyFill="1" applyBorder="1" applyAlignment="1">
      <alignment horizontal="center" vertical="center"/>
    </xf>
    <xf numFmtId="0" fontId="14" fillId="5" borderId="49" xfId="0" applyFont="1" applyFill="1" applyBorder="1" applyAlignment="1">
      <alignment horizontal="center"/>
    </xf>
    <xf numFmtId="0" fontId="12" fillId="0" borderId="45" xfId="0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0" fillId="4" borderId="2" xfId="0" applyFill="1" applyBorder="1" applyAlignment="1">
      <alignment horizontal="left" vertical="center"/>
    </xf>
    <xf numFmtId="0" fontId="0" fillId="4" borderId="1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28" xfId="0" applyBorder="1" applyAlignment="1" applyProtection="1">
      <alignment horizontal="left" vertical="center"/>
      <protection hidden="1"/>
    </xf>
    <xf numFmtId="0" fontId="0" fillId="0" borderId="29" xfId="0" applyBorder="1" applyAlignment="1" applyProtection="1">
      <alignment horizontal="left" vertical="center"/>
      <protection hidden="1"/>
    </xf>
    <xf numFmtId="0" fontId="0" fillId="0" borderId="30" xfId="0" applyBorder="1" applyAlignment="1" applyProtection="1">
      <alignment horizontal="left" vertical="center"/>
      <protection hidden="1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18" fillId="2" borderId="36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13" xfId="0" applyFill="1" applyBorder="1" applyAlignment="1">
      <alignment horizontal="left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4" borderId="21" xfId="0" applyFill="1" applyBorder="1" applyAlignment="1">
      <alignment horizontal="right" vertical="center" wrapText="1"/>
    </xf>
    <xf numFmtId="0" fontId="0" fillId="4" borderId="0" xfId="0" applyFill="1" applyBorder="1" applyAlignment="1">
      <alignment horizontal="right" vertical="center" wrapText="1"/>
    </xf>
    <xf numFmtId="0" fontId="0" fillId="4" borderId="8" xfId="0" applyFill="1" applyBorder="1" applyAlignment="1">
      <alignment horizontal="right" vertical="center" wrapText="1"/>
    </xf>
    <xf numFmtId="0" fontId="0" fillId="4" borderId="22" xfId="0" applyFill="1" applyBorder="1" applyAlignment="1">
      <alignment horizontal="right" vertical="center" wrapText="1"/>
    </xf>
    <xf numFmtId="0" fontId="0" fillId="4" borderId="9" xfId="0" applyFill="1" applyBorder="1" applyAlignment="1">
      <alignment horizontal="right" vertical="center" wrapText="1"/>
    </xf>
    <xf numFmtId="0" fontId="0" fillId="4" borderId="7" xfId="0" applyFill="1" applyBorder="1" applyAlignment="1">
      <alignment horizontal="right" vertical="center" wrapText="1"/>
    </xf>
    <xf numFmtId="0" fontId="0" fillId="4" borderId="13" xfId="0" applyFill="1" applyBorder="1" applyAlignment="1">
      <alignment horizontal="left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0" fillId="0" borderId="55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0" fillId="0" borderId="38" xfId="0" applyBorder="1" applyAlignment="1" applyProtection="1">
      <alignment horizontal="left" vertical="center"/>
      <protection locked="0"/>
    </xf>
    <xf numFmtId="0" fontId="21" fillId="0" borderId="1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/>
    </xf>
    <xf numFmtId="0" fontId="0" fillId="0" borderId="28" xfId="0" applyBorder="1" applyAlignment="1" applyProtection="1">
      <alignment horizontal="left"/>
      <protection hidden="1"/>
    </xf>
    <xf numFmtId="0" fontId="0" fillId="0" borderId="29" xfId="0" applyBorder="1" applyAlignment="1" applyProtection="1">
      <alignment horizontal="left"/>
      <protection hidden="1"/>
    </xf>
    <xf numFmtId="0" fontId="0" fillId="0" borderId="63" xfId="0" applyBorder="1" applyAlignment="1" applyProtection="1">
      <alignment horizontal="left"/>
      <protection hidden="1"/>
    </xf>
    <xf numFmtId="0" fontId="0" fillId="0" borderId="58" xfId="0" applyBorder="1" applyAlignment="1" applyProtection="1">
      <alignment horizontal="left" vertical="top" wrapText="1"/>
      <protection locked="0"/>
    </xf>
    <xf numFmtId="0" fontId="2" fillId="0" borderId="58" xfId="0" applyFont="1" applyBorder="1" applyAlignment="1" applyProtection="1">
      <alignment horizontal="left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0" fillId="0" borderId="62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2" fillId="0" borderId="59" xfId="0" applyFont="1" applyBorder="1" applyAlignment="1" applyProtection="1">
      <alignment horizontal="left"/>
      <protection hidden="1"/>
    </xf>
    <xf numFmtId="0" fontId="2" fillId="0" borderId="60" xfId="0" applyFont="1" applyBorder="1" applyAlignment="1" applyProtection="1">
      <alignment horizontal="left"/>
      <protection hidden="1"/>
    </xf>
    <xf numFmtId="0" fontId="2" fillId="0" borderId="61" xfId="0" applyFont="1" applyBorder="1" applyAlignment="1" applyProtection="1">
      <alignment horizontal="left"/>
      <protection hidden="1"/>
    </xf>
    <xf numFmtId="0" fontId="2" fillId="0" borderId="59" xfId="0" applyFont="1" applyBorder="1" applyAlignment="1" applyProtection="1">
      <alignment horizontal="left" vertical="center"/>
      <protection hidden="1"/>
    </xf>
    <xf numFmtId="0" fontId="2" fillId="0" borderId="60" xfId="0" applyFont="1" applyBorder="1" applyAlignment="1" applyProtection="1">
      <alignment horizontal="left" vertical="center"/>
      <protection hidden="1"/>
    </xf>
    <xf numFmtId="0" fontId="2" fillId="0" borderId="61" xfId="0" applyFont="1" applyBorder="1" applyAlignment="1" applyProtection="1">
      <alignment horizontal="left" vertical="center"/>
      <protection hidden="1"/>
    </xf>
    <xf numFmtId="0" fontId="21" fillId="0" borderId="1" xfId="0" applyFont="1" applyBorder="1" applyAlignment="1">
      <alignment horizontal="justify" vertical="justify" wrapText="1"/>
    </xf>
  </cellXfs>
  <cellStyles count="2">
    <cellStyle name="Normal" xfId="0" builtinId="0"/>
    <cellStyle name="Porcentaje" xfId="1" builtinId="5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worksheet" Target="worksheets/sheet16.xml"/>
  <Relationship Id="rId17" Type="http://schemas.openxmlformats.org/officeDocument/2006/relationships/worksheet" Target="worksheets/sheet17.xml"/>
  <Relationship Id="rId18" Type="http://schemas.openxmlformats.org/officeDocument/2006/relationships/worksheet" Target="worksheets/sheet18.xml"/>
  <Relationship Id="rId19" Type="http://schemas.openxmlformats.org/officeDocument/2006/relationships/worksheet" Target="worksheets/sheet19.xml"/>
  <Relationship Id="rId2" Type="http://schemas.openxmlformats.org/officeDocument/2006/relationships/worksheet" Target="worksheets/sheet2.xml"/>
  <Relationship Id="rId20" Type="http://schemas.openxmlformats.org/officeDocument/2006/relationships/worksheet" Target="worksheets/sheet20.xml"/>
  <Relationship Id="rId21" Type="http://schemas.openxmlformats.org/officeDocument/2006/relationships/worksheet" Target="worksheets/sheet21.xml"/>
  <Relationship Id="rId22" Type="http://schemas.openxmlformats.org/officeDocument/2006/relationships/worksheet" Target="worksheets/sheet22.xml"/>
  <Relationship Id="rId23" Type="http://schemas.openxmlformats.org/officeDocument/2006/relationships/theme" Target="theme/theme1.xml"/>
  <Relationship Id="rId24" Type="http://schemas.openxmlformats.org/officeDocument/2006/relationships/styles" Target="styles.xml"/>
  <Relationship Id="rId25" Type="http://schemas.openxmlformats.org/officeDocument/2006/relationships/sharedStrings" Target="sharedStrings.xml"/>
  <Relationship Id="rId26" Type="http://schemas.openxmlformats.org/officeDocument/2006/relationships/calcChain" Target="calcChain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image" Target="../media/image2.jpeg"/>
  <Relationship Id="rId3" Type="http://schemas.openxmlformats.org/officeDocument/2006/relationships/image" Target="../media/image3.png"/>
</Relationships>

</file>

<file path=xl/drawings/_rels/drawing10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image" Target="../media/image2.jpeg"/>
  <Relationship Id="rId3" Type="http://schemas.openxmlformats.org/officeDocument/2006/relationships/image" Target="../media/image3.png"/>
</Relationships>

</file>

<file path=xl/drawings/_rels/drawing11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image" Target="../media/image2.jpeg"/>
  <Relationship Id="rId3" Type="http://schemas.openxmlformats.org/officeDocument/2006/relationships/image" Target="../media/image3.png"/>
</Relationships>

</file>

<file path=xl/drawings/_rels/drawing12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image" Target="../media/image2.jpeg"/>
  <Relationship Id="rId3" Type="http://schemas.openxmlformats.org/officeDocument/2006/relationships/image" Target="../media/image3.png"/>
</Relationships>

</file>

<file path=xl/drawings/_rels/drawing13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image" Target="../media/image2.jpeg"/>
  <Relationship Id="rId3" Type="http://schemas.openxmlformats.org/officeDocument/2006/relationships/image" Target="../media/image3.png"/>
</Relationships>

</file>

<file path=xl/drawings/_rels/drawing14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image" Target="../media/image2.jpeg"/>
  <Relationship Id="rId3" Type="http://schemas.openxmlformats.org/officeDocument/2006/relationships/image" Target="../media/image3.png"/>
</Relationships>

</file>

<file path=xl/drawings/_rels/drawing15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image" Target="../media/image2.jpeg"/>
  <Relationship Id="rId3" Type="http://schemas.openxmlformats.org/officeDocument/2006/relationships/image" Target="../media/image3.png"/>
</Relationships>

</file>

<file path=xl/drawings/_rels/drawing16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image" Target="../media/image2.jpeg"/>
  <Relationship Id="rId3" Type="http://schemas.openxmlformats.org/officeDocument/2006/relationships/image" Target="../media/image3.png"/>
</Relationships>

</file>

<file path=xl/drawings/_rels/drawing17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image" Target="../media/image2.jpeg"/>
  <Relationship Id="rId3" Type="http://schemas.openxmlformats.org/officeDocument/2006/relationships/image" Target="../media/image3.png"/>
</Relationships>

</file>

<file path=xl/drawings/_rels/drawing18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image" Target="../media/image2.jpeg"/>
  <Relationship Id="rId3" Type="http://schemas.openxmlformats.org/officeDocument/2006/relationships/image" Target="../media/image3.png"/>
</Relationships>

</file>

<file path=xl/drawings/_rels/drawing19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image" Target="../media/image2.jpeg"/>
  <Relationship Id="rId3" Type="http://schemas.openxmlformats.org/officeDocument/2006/relationships/image" Target="../media/image3.png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image" Target="../media/image2.jpeg"/>
  <Relationship Id="rId3" Type="http://schemas.openxmlformats.org/officeDocument/2006/relationships/image" Target="../media/image3.png"/>
</Relationships>

</file>

<file path=xl/drawings/_rels/drawing20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image" Target="../media/image2.jpeg"/>
  <Relationship Id="rId3" Type="http://schemas.openxmlformats.org/officeDocument/2006/relationships/image" Target="../media/image3.png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image" Target="../media/image2.jpeg"/>
  <Relationship Id="rId3" Type="http://schemas.openxmlformats.org/officeDocument/2006/relationships/image" Target="../media/image3.png"/>
</Relationships>

</file>

<file path=xl/drawings/_rels/drawing4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image" Target="../media/image2.jpeg"/>
  <Relationship Id="rId3" Type="http://schemas.openxmlformats.org/officeDocument/2006/relationships/image" Target="../media/image3.png"/>
</Relationships>

</file>

<file path=xl/drawings/_rels/drawing5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image" Target="../media/image2.jpeg"/>
  <Relationship Id="rId3" Type="http://schemas.openxmlformats.org/officeDocument/2006/relationships/image" Target="../media/image3.png"/>
</Relationships>

</file>

<file path=xl/drawings/_rels/drawing6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image" Target="../media/image2.jpeg"/>
  <Relationship Id="rId3" Type="http://schemas.openxmlformats.org/officeDocument/2006/relationships/image" Target="../media/image3.png"/>
</Relationships>

</file>

<file path=xl/drawings/_rels/drawing7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image" Target="../media/image2.jpeg"/>
  <Relationship Id="rId3" Type="http://schemas.openxmlformats.org/officeDocument/2006/relationships/image" Target="../media/image3.png"/>
</Relationships>

</file>

<file path=xl/drawings/_rels/drawing8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image" Target="../media/image2.jpeg"/>
  <Relationship Id="rId3" Type="http://schemas.openxmlformats.org/officeDocument/2006/relationships/image" Target="../media/image3.png"/>
</Relationships>

</file>

<file path=xl/drawings/_rels/drawing9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image" Target="../media/image2.jpeg"/>
  <Relationship Id="rId3" Type="http://schemas.openxmlformats.org/officeDocument/2006/relationships/image" Target="../media/image3.pn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123825</xdr:rowOff>
    </xdr:from>
    <xdr:to>
      <xdr:col>4</xdr:col>
      <xdr:colOff>2066925</xdr:colOff>
      <xdr:row>0</xdr:row>
      <xdr:rowOff>695325</xdr:rowOff>
    </xdr:to>
    <xdr:pic>
      <xdr:nvPicPr>
        <xdr:cNvPr id="2" name="Imagen 1" descr="MYESS-S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23825"/>
          <a:ext cx="18669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3143250</xdr:colOff>
      <xdr:row>0</xdr:row>
      <xdr:rowOff>0</xdr:rowOff>
    </xdr:from>
    <xdr:to>
      <xdr:col>5</xdr:col>
      <xdr:colOff>542925</xdr:colOff>
      <xdr:row>0</xdr:row>
      <xdr:rowOff>923925</xdr:rowOff>
    </xdr:to>
    <xdr:pic>
      <xdr:nvPicPr>
        <xdr:cNvPr id="3" name="Imagen 2" descr="integr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139065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180975</xdr:colOff>
      <xdr:row>0</xdr:row>
      <xdr:rowOff>57150</xdr:rowOff>
    </xdr:from>
    <xdr:to>
      <xdr:col>3</xdr:col>
      <xdr:colOff>561974</xdr:colOff>
      <xdr:row>0</xdr:row>
      <xdr:rowOff>828675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7150"/>
          <a:ext cx="1847849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1</xdr:row>
      <xdr:rowOff>161925</xdr:rowOff>
    </xdr:from>
    <xdr:to>
      <xdr:col>3</xdr:col>
      <xdr:colOff>1685925</xdr:colOff>
      <xdr:row>1</xdr:row>
      <xdr:rowOff>733425</xdr:rowOff>
    </xdr:to>
    <xdr:pic>
      <xdr:nvPicPr>
        <xdr:cNvPr id="3" name="Imagen 2" descr="MYESS-S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52425"/>
          <a:ext cx="18573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2238375</xdr:colOff>
      <xdr:row>1</xdr:row>
      <xdr:rowOff>47625</xdr:rowOff>
    </xdr:from>
    <xdr:to>
      <xdr:col>4</xdr:col>
      <xdr:colOff>447675</xdr:colOff>
      <xdr:row>1</xdr:row>
      <xdr:rowOff>971550</xdr:rowOff>
    </xdr:to>
    <xdr:pic>
      <xdr:nvPicPr>
        <xdr:cNvPr id="4" name="Imagen 3" descr="integr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238125"/>
          <a:ext cx="15906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600075</xdr:colOff>
      <xdr:row>1</xdr:row>
      <xdr:rowOff>895350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1240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1</xdr:row>
      <xdr:rowOff>161925</xdr:rowOff>
    </xdr:from>
    <xdr:to>
      <xdr:col>3</xdr:col>
      <xdr:colOff>1685925</xdr:colOff>
      <xdr:row>1</xdr:row>
      <xdr:rowOff>733425</xdr:rowOff>
    </xdr:to>
    <xdr:pic>
      <xdr:nvPicPr>
        <xdr:cNvPr id="3" name="Imagen 2" descr="MYESS-S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52425"/>
          <a:ext cx="18573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2238375</xdr:colOff>
      <xdr:row>1</xdr:row>
      <xdr:rowOff>47625</xdr:rowOff>
    </xdr:from>
    <xdr:to>
      <xdr:col>4</xdr:col>
      <xdr:colOff>447675</xdr:colOff>
      <xdr:row>1</xdr:row>
      <xdr:rowOff>971550</xdr:rowOff>
    </xdr:to>
    <xdr:pic>
      <xdr:nvPicPr>
        <xdr:cNvPr id="4" name="Imagen 3" descr="integr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238125"/>
          <a:ext cx="15906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600075</xdr:colOff>
      <xdr:row>1</xdr:row>
      <xdr:rowOff>895350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1240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1</xdr:row>
      <xdr:rowOff>161925</xdr:rowOff>
    </xdr:from>
    <xdr:to>
      <xdr:col>3</xdr:col>
      <xdr:colOff>1685925</xdr:colOff>
      <xdr:row>1</xdr:row>
      <xdr:rowOff>733425</xdr:rowOff>
    </xdr:to>
    <xdr:pic>
      <xdr:nvPicPr>
        <xdr:cNvPr id="3" name="Imagen 2" descr="MYESS-S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52425"/>
          <a:ext cx="18573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2238375</xdr:colOff>
      <xdr:row>1</xdr:row>
      <xdr:rowOff>47625</xdr:rowOff>
    </xdr:from>
    <xdr:to>
      <xdr:col>4</xdr:col>
      <xdr:colOff>447675</xdr:colOff>
      <xdr:row>1</xdr:row>
      <xdr:rowOff>971550</xdr:rowOff>
    </xdr:to>
    <xdr:pic>
      <xdr:nvPicPr>
        <xdr:cNvPr id="4" name="Imagen 3" descr="integr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238125"/>
          <a:ext cx="15906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600075</xdr:colOff>
      <xdr:row>1</xdr:row>
      <xdr:rowOff>895350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1240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1</xdr:row>
      <xdr:rowOff>161925</xdr:rowOff>
    </xdr:from>
    <xdr:to>
      <xdr:col>3</xdr:col>
      <xdr:colOff>1685925</xdr:colOff>
      <xdr:row>1</xdr:row>
      <xdr:rowOff>733425</xdr:rowOff>
    </xdr:to>
    <xdr:pic>
      <xdr:nvPicPr>
        <xdr:cNvPr id="3" name="Imagen 2" descr="MYESS-S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52425"/>
          <a:ext cx="18573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2238375</xdr:colOff>
      <xdr:row>1</xdr:row>
      <xdr:rowOff>47625</xdr:rowOff>
    </xdr:from>
    <xdr:to>
      <xdr:col>4</xdr:col>
      <xdr:colOff>447675</xdr:colOff>
      <xdr:row>1</xdr:row>
      <xdr:rowOff>971550</xdr:rowOff>
    </xdr:to>
    <xdr:pic>
      <xdr:nvPicPr>
        <xdr:cNvPr id="4" name="Imagen 3" descr="integr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238125"/>
          <a:ext cx="15906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600075</xdr:colOff>
      <xdr:row>1</xdr:row>
      <xdr:rowOff>895350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1240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1</xdr:row>
      <xdr:rowOff>161925</xdr:rowOff>
    </xdr:from>
    <xdr:to>
      <xdr:col>3</xdr:col>
      <xdr:colOff>1685925</xdr:colOff>
      <xdr:row>1</xdr:row>
      <xdr:rowOff>733425</xdr:rowOff>
    </xdr:to>
    <xdr:pic>
      <xdr:nvPicPr>
        <xdr:cNvPr id="3" name="Imagen 2" descr="MYESS-S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52425"/>
          <a:ext cx="18573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2238375</xdr:colOff>
      <xdr:row>1</xdr:row>
      <xdr:rowOff>47625</xdr:rowOff>
    </xdr:from>
    <xdr:to>
      <xdr:col>4</xdr:col>
      <xdr:colOff>447675</xdr:colOff>
      <xdr:row>1</xdr:row>
      <xdr:rowOff>971550</xdr:rowOff>
    </xdr:to>
    <xdr:pic>
      <xdr:nvPicPr>
        <xdr:cNvPr id="4" name="Imagen 3" descr="integr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238125"/>
          <a:ext cx="15906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600075</xdr:colOff>
      <xdr:row>1</xdr:row>
      <xdr:rowOff>895350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1240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1</xdr:row>
      <xdr:rowOff>161925</xdr:rowOff>
    </xdr:from>
    <xdr:to>
      <xdr:col>3</xdr:col>
      <xdr:colOff>1685925</xdr:colOff>
      <xdr:row>1</xdr:row>
      <xdr:rowOff>733425</xdr:rowOff>
    </xdr:to>
    <xdr:pic>
      <xdr:nvPicPr>
        <xdr:cNvPr id="3" name="Imagen 2" descr="MYESS-S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52425"/>
          <a:ext cx="18573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2238375</xdr:colOff>
      <xdr:row>1</xdr:row>
      <xdr:rowOff>47625</xdr:rowOff>
    </xdr:from>
    <xdr:to>
      <xdr:col>4</xdr:col>
      <xdr:colOff>447675</xdr:colOff>
      <xdr:row>1</xdr:row>
      <xdr:rowOff>971550</xdr:rowOff>
    </xdr:to>
    <xdr:pic>
      <xdr:nvPicPr>
        <xdr:cNvPr id="4" name="Imagen 3" descr="integr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238125"/>
          <a:ext cx="15906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600075</xdr:colOff>
      <xdr:row>1</xdr:row>
      <xdr:rowOff>895350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1240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1</xdr:row>
      <xdr:rowOff>161925</xdr:rowOff>
    </xdr:from>
    <xdr:to>
      <xdr:col>3</xdr:col>
      <xdr:colOff>1685925</xdr:colOff>
      <xdr:row>1</xdr:row>
      <xdr:rowOff>733425</xdr:rowOff>
    </xdr:to>
    <xdr:pic>
      <xdr:nvPicPr>
        <xdr:cNvPr id="3" name="Imagen 2" descr="MYESS-S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52425"/>
          <a:ext cx="18573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2238375</xdr:colOff>
      <xdr:row>1</xdr:row>
      <xdr:rowOff>47625</xdr:rowOff>
    </xdr:from>
    <xdr:to>
      <xdr:col>4</xdr:col>
      <xdr:colOff>447675</xdr:colOff>
      <xdr:row>1</xdr:row>
      <xdr:rowOff>971550</xdr:rowOff>
    </xdr:to>
    <xdr:pic>
      <xdr:nvPicPr>
        <xdr:cNvPr id="4" name="Imagen 3" descr="integr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238125"/>
          <a:ext cx="15906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600075</xdr:colOff>
      <xdr:row>1</xdr:row>
      <xdr:rowOff>895350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1240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1</xdr:row>
      <xdr:rowOff>161925</xdr:rowOff>
    </xdr:from>
    <xdr:to>
      <xdr:col>3</xdr:col>
      <xdr:colOff>1685925</xdr:colOff>
      <xdr:row>1</xdr:row>
      <xdr:rowOff>733425</xdr:rowOff>
    </xdr:to>
    <xdr:pic>
      <xdr:nvPicPr>
        <xdr:cNvPr id="3" name="Imagen 2" descr="MYESS-S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52425"/>
          <a:ext cx="18573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2238375</xdr:colOff>
      <xdr:row>1</xdr:row>
      <xdr:rowOff>47625</xdr:rowOff>
    </xdr:from>
    <xdr:to>
      <xdr:col>4</xdr:col>
      <xdr:colOff>447675</xdr:colOff>
      <xdr:row>1</xdr:row>
      <xdr:rowOff>971550</xdr:rowOff>
    </xdr:to>
    <xdr:pic>
      <xdr:nvPicPr>
        <xdr:cNvPr id="4" name="Imagen 3" descr="integr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238125"/>
          <a:ext cx="15906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600075</xdr:colOff>
      <xdr:row>1</xdr:row>
      <xdr:rowOff>895350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1240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228600</xdr:rowOff>
    </xdr:from>
    <xdr:to>
      <xdr:col>7</xdr:col>
      <xdr:colOff>438150</xdr:colOff>
      <xdr:row>0</xdr:row>
      <xdr:rowOff>800100</xdr:rowOff>
    </xdr:to>
    <xdr:pic>
      <xdr:nvPicPr>
        <xdr:cNvPr id="2" name="Imagen 1" descr="MYESS-S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228600"/>
          <a:ext cx="17907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476250</xdr:colOff>
      <xdr:row>0</xdr:row>
      <xdr:rowOff>66675</xdr:rowOff>
    </xdr:from>
    <xdr:to>
      <xdr:col>12</xdr:col>
      <xdr:colOff>695325</xdr:colOff>
      <xdr:row>0</xdr:row>
      <xdr:rowOff>981075</xdr:rowOff>
    </xdr:to>
    <xdr:pic>
      <xdr:nvPicPr>
        <xdr:cNvPr id="3" name="Imagen 2" descr="integr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66675"/>
          <a:ext cx="159067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114300</xdr:rowOff>
    </xdr:from>
    <xdr:to>
      <xdr:col>2</xdr:col>
      <xdr:colOff>95250</xdr:colOff>
      <xdr:row>0</xdr:row>
      <xdr:rowOff>1009650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21240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1181100</xdr:colOff>
      <xdr:row>1</xdr:row>
      <xdr:rowOff>247650</xdr:rowOff>
    </xdr:from>
    <xdr:to>
      <xdr:col>5</xdr:col>
      <xdr:colOff>495300</xdr:colOff>
      <xdr:row>1</xdr:row>
      <xdr:rowOff>819150</xdr:rowOff>
    </xdr:to>
    <xdr:pic>
      <xdr:nvPicPr>
        <xdr:cNvPr id="6" name="Imagen 5" descr="MYESS-S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438150"/>
          <a:ext cx="17716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1685925</xdr:colOff>
      <xdr:row>1</xdr:row>
      <xdr:rowOff>85725</xdr:rowOff>
    </xdr:from>
    <xdr:to>
      <xdr:col>5</xdr:col>
      <xdr:colOff>3152775</xdr:colOff>
      <xdr:row>1</xdr:row>
      <xdr:rowOff>1009650</xdr:rowOff>
    </xdr:to>
    <xdr:pic>
      <xdr:nvPicPr>
        <xdr:cNvPr id="7" name="Imagen 6" descr="integr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276225"/>
          <a:ext cx="146685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</xdr:row>
      <xdr:rowOff>76200</xdr:rowOff>
    </xdr:from>
    <xdr:to>
      <xdr:col>3</xdr:col>
      <xdr:colOff>409575</xdr:colOff>
      <xdr:row>1</xdr:row>
      <xdr:rowOff>971550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6700"/>
          <a:ext cx="21240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0</xdr:row>
      <xdr:rowOff>171450</xdr:rowOff>
    </xdr:from>
    <xdr:to>
      <xdr:col>4</xdr:col>
      <xdr:colOff>1266825</xdr:colOff>
      <xdr:row>0</xdr:row>
      <xdr:rowOff>742950</xdr:rowOff>
    </xdr:to>
    <xdr:pic>
      <xdr:nvPicPr>
        <xdr:cNvPr id="3" name="Imagen 2" descr="MYESS-S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71450"/>
          <a:ext cx="18859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628650</xdr:colOff>
      <xdr:row>0</xdr:row>
      <xdr:rowOff>28575</xdr:rowOff>
    </xdr:from>
    <xdr:to>
      <xdr:col>11</xdr:col>
      <xdr:colOff>333375</xdr:colOff>
      <xdr:row>0</xdr:row>
      <xdr:rowOff>952500</xdr:rowOff>
    </xdr:to>
    <xdr:pic>
      <xdr:nvPicPr>
        <xdr:cNvPr id="4" name="Imagen 3" descr="integr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8575"/>
          <a:ext cx="139065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123824</xdr:colOff>
      <xdr:row>0</xdr:row>
      <xdr:rowOff>57150</xdr:rowOff>
    </xdr:from>
    <xdr:to>
      <xdr:col>1</xdr:col>
      <xdr:colOff>1885949</xdr:colOff>
      <xdr:row>0</xdr:row>
      <xdr:rowOff>952500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57150"/>
          <a:ext cx="21240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285750</xdr:rowOff>
    </xdr:from>
    <xdr:to>
      <xdr:col>5</xdr:col>
      <xdr:colOff>723900</xdr:colOff>
      <xdr:row>1</xdr:row>
      <xdr:rowOff>857250</xdr:rowOff>
    </xdr:to>
    <xdr:pic>
      <xdr:nvPicPr>
        <xdr:cNvPr id="3" name="Imagen 2" descr="MYESS-S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476250"/>
          <a:ext cx="17716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1685925</xdr:colOff>
      <xdr:row>1</xdr:row>
      <xdr:rowOff>85725</xdr:rowOff>
    </xdr:from>
    <xdr:to>
      <xdr:col>5</xdr:col>
      <xdr:colOff>3152775</xdr:colOff>
      <xdr:row>1</xdr:row>
      <xdr:rowOff>1009650</xdr:rowOff>
    </xdr:to>
    <xdr:pic>
      <xdr:nvPicPr>
        <xdr:cNvPr id="4" name="Imagen 3" descr="integr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76225"/>
          <a:ext cx="146685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</xdr:row>
      <xdr:rowOff>123825</xdr:rowOff>
    </xdr:from>
    <xdr:to>
      <xdr:col>3</xdr:col>
      <xdr:colOff>409575</xdr:colOff>
      <xdr:row>1</xdr:row>
      <xdr:rowOff>1019175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14325"/>
          <a:ext cx="21240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247650</xdr:rowOff>
    </xdr:from>
    <xdr:to>
      <xdr:col>4</xdr:col>
      <xdr:colOff>1733550</xdr:colOff>
      <xdr:row>0</xdr:row>
      <xdr:rowOff>819150</xdr:rowOff>
    </xdr:to>
    <xdr:pic>
      <xdr:nvPicPr>
        <xdr:cNvPr id="2" name="Imagen 1" descr="MYESS-S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247650"/>
          <a:ext cx="20859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276225</xdr:colOff>
      <xdr:row>0</xdr:row>
      <xdr:rowOff>0</xdr:rowOff>
    </xdr:from>
    <xdr:to>
      <xdr:col>11</xdr:col>
      <xdr:colOff>495300</xdr:colOff>
      <xdr:row>0</xdr:row>
      <xdr:rowOff>923925</xdr:rowOff>
    </xdr:to>
    <xdr:pic>
      <xdr:nvPicPr>
        <xdr:cNvPr id="3" name="Imagen 2" descr="integr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0"/>
          <a:ext cx="11525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76200</xdr:rowOff>
    </xdr:from>
    <xdr:to>
      <xdr:col>1</xdr:col>
      <xdr:colOff>1866900</xdr:colOff>
      <xdr:row>0</xdr:row>
      <xdr:rowOff>971550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21240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0</xdr:row>
      <xdr:rowOff>180975</xdr:rowOff>
    </xdr:from>
    <xdr:to>
      <xdr:col>4</xdr:col>
      <xdr:colOff>781050</xdr:colOff>
      <xdr:row>0</xdr:row>
      <xdr:rowOff>752475</xdr:rowOff>
    </xdr:to>
    <xdr:pic>
      <xdr:nvPicPr>
        <xdr:cNvPr id="2" name="Imagen 1" descr="MYESS-S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180975"/>
          <a:ext cx="18573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676275</xdr:colOff>
      <xdr:row>0</xdr:row>
      <xdr:rowOff>9525</xdr:rowOff>
    </xdr:from>
    <xdr:to>
      <xdr:col>11</xdr:col>
      <xdr:colOff>390525</xdr:colOff>
      <xdr:row>0</xdr:row>
      <xdr:rowOff>933450</xdr:rowOff>
    </xdr:to>
    <xdr:pic>
      <xdr:nvPicPr>
        <xdr:cNvPr id="3" name="Imagen 2" descr="integr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9525"/>
          <a:ext cx="14001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1762125</xdr:colOff>
      <xdr:row>0</xdr:row>
      <xdr:rowOff>895350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247650</xdr:rowOff>
    </xdr:from>
    <xdr:to>
      <xdr:col>5</xdr:col>
      <xdr:colOff>438150</xdr:colOff>
      <xdr:row>0</xdr:row>
      <xdr:rowOff>819150</xdr:rowOff>
    </xdr:to>
    <xdr:pic>
      <xdr:nvPicPr>
        <xdr:cNvPr id="2" name="Imagen 1" descr="MYESS-S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247650"/>
          <a:ext cx="18573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581026</xdr:colOff>
      <xdr:row>0</xdr:row>
      <xdr:rowOff>28575</xdr:rowOff>
    </xdr:from>
    <xdr:to>
      <xdr:col>11</xdr:col>
      <xdr:colOff>304801</xdr:colOff>
      <xdr:row>0</xdr:row>
      <xdr:rowOff>952500</xdr:rowOff>
    </xdr:to>
    <xdr:pic>
      <xdr:nvPicPr>
        <xdr:cNvPr id="3" name="Imagen 2" descr="integr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6" y="28575"/>
          <a:ext cx="140970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1762125</xdr:colOff>
      <xdr:row>0</xdr:row>
      <xdr:rowOff>895350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247650</xdr:rowOff>
    </xdr:from>
    <xdr:to>
      <xdr:col>5</xdr:col>
      <xdr:colOff>438150</xdr:colOff>
      <xdr:row>0</xdr:row>
      <xdr:rowOff>819150</xdr:rowOff>
    </xdr:to>
    <xdr:pic>
      <xdr:nvPicPr>
        <xdr:cNvPr id="2" name="Imagen 1" descr="MYESS-S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247650"/>
          <a:ext cx="18573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552450</xdr:colOff>
      <xdr:row>0</xdr:row>
      <xdr:rowOff>47625</xdr:rowOff>
    </xdr:from>
    <xdr:to>
      <xdr:col>12</xdr:col>
      <xdr:colOff>0</xdr:colOff>
      <xdr:row>0</xdr:row>
      <xdr:rowOff>971550</xdr:rowOff>
    </xdr:to>
    <xdr:pic>
      <xdr:nvPicPr>
        <xdr:cNvPr id="3" name="Imagen 2" descr="integr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47625"/>
          <a:ext cx="11525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1762125</xdr:colOff>
      <xdr:row>0</xdr:row>
      <xdr:rowOff>895350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238124</xdr:rowOff>
    </xdr:from>
    <xdr:to>
      <xdr:col>5</xdr:col>
      <xdr:colOff>390525</xdr:colOff>
      <xdr:row>0</xdr:row>
      <xdr:rowOff>809624</xdr:rowOff>
    </xdr:to>
    <xdr:pic>
      <xdr:nvPicPr>
        <xdr:cNvPr id="2" name="Imagen 1" descr="MYESS-S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38124"/>
          <a:ext cx="18478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2038350</xdr:colOff>
      <xdr:row>0</xdr:row>
      <xdr:rowOff>66675</xdr:rowOff>
    </xdr:from>
    <xdr:to>
      <xdr:col>8</xdr:col>
      <xdr:colOff>295275</xdr:colOff>
      <xdr:row>0</xdr:row>
      <xdr:rowOff>952500</xdr:rowOff>
    </xdr:to>
    <xdr:pic>
      <xdr:nvPicPr>
        <xdr:cNvPr id="3" name="Imagen 2" descr="integr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66675"/>
          <a:ext cx="15906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1857375</xdr:colOff>
      <xdr:row>0</xdr:row>
      <xdr:rowOff>895350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1</xdr:row>
      <xdr:rowOff>161925</xdr:rowOff>
    </xdr:from>
    <xdr:to>
      <xdr:col>3</xdr:col>
      <xdr:colOff>1685925</xdr:colOff>
      <xdr:row>1</xdr:row>
      <xdr:rowOff>733425</xdr:rowOff>
    </xdr:to>
    <xdr:pic>
      <xdr:nvPicPr>
        <xdr:cNvPr id="3" name="Imagen 2" descr="MYESS-S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52425"/>
          <a:ext cx="18573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2238375</xdr:colOff>
      <xdr:row>1</xdr:row>
      <xdr:rowOff>47625</xdr:rowOff>
    </xdr:from>
    <xdr:to>
      <xdr:col>4</xdr:col>
      <xdr:colOff>447675</xdr:colOff>
      <xdr:row>1</xdr:row>
      <xdr:rowOff>971550</xdr:rowOff>
    </xdr:to>
    <xdr:pic>
      <xdr:nvPicPr>
        <xdr:cNvPr id="5" name="Imagen 4" descr="integr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238125"/>
          <a:ext cx="15906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600075</xdr:colOff>
      <xdr:row>1</xdr:row>
      <xdr:rowOff>895350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1240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1</xdr:row>
      <xdr:rowOff>161925</xdr:rowOff>
    </xdr:from>
    <xdr:to>
      <xdr:col>3</xdr:col>
      <xdr:colOff>1685925</xdr:colOff>
      <xdr:row>1</xdr:row>
      <xdr:rowOff>733425</xdr:rowOff>
    </xdr:to>
    <xdr:pic>
      <xdr:nvPicPr>
        <xdr:cNvPr id="3" name="Imagen 2" descr="MYESS-S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52425"/>
          <a:ext cx="18573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2238375</xdr:colOff>
      <xdr:row>1</xdr:row>
      <xdr:rowOff>47625</xdr:rowOff>
    </xdr:from>
    <xdr:to>
      <xdr:col>4</xdr:col>
      <xdr:colOff>447675</xdr:colOff>
      <xdr:row>1</xdr:row>
      <xdr:rowOff>971550</xdr:rowOff>
    </xdr:to>
    <xdr:pic>
      <xdr:nvPicPr>
        <xdr:cNvPr id="4" name="Imagen 3" descr="integr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238125"/>
          <a:ext cx="15906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600075</xdr:colOff>
      <xdr:row>1</xdr:row>
      <xdr:rowOff>895350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1240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  <Relationship Id="rId2" Type="http://schemas.openxmlformats.org/officeDocument/2006/relationships/drawing" Target="../drawings/drawing9.xml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  <Relationship Id="rId2" Type="http://schemas.openxmlformats.org/officeDocument/2006/relationships/drawing" Target="../drawings/drawing10.xml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  <Relationship Id="rId2" Type="http://schemas.openxmlformats.org/officeDocument/2006/relationships/drawing" Target="../drawings/drawing11.xml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  <Relationship Id="rId2" Type="http://schemas.openxmlformats.org/officeDocument/2006/relationships/drawing" Target="../drawings/drawing12.xml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  <Relationship Id="rId2" Type="http://schemas.openxmlformats.org/officeDocument/2006/relationships/drawing" Target="../drawings/drawing13.xml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  <Relationship Id="rId2" Type="http://schemas.openxmlformats.org/officeDocument/2006/relationships/drawing" Target="../drawings/drawing14.xml"/>
</Relationships>

</file>

<file path=xl/worksheets/_rels/sheet1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  <Relationship Id="rId2" Type="http://schemas.openxmlformats.org/officeDocument/2006/relationships/drawing" Target="../drawings/drawing15.xml"/>
</Relationships>

</file>

<file path=xl/worksheets/_rels/sheet1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6.bin"/>
  <Relationship Id="rId2" Type="http://schemas.openxmlformats.org/officeDocument/2006/relationships/drawing" Target="../drawings/drawing16.xml"/>
</Relationships>

</file>

<file path=xl/worksheets/_rels/sheet1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7.bin"/>
  <Relationship Id="rId2" Type="http://schemas.openxmlformats.org/officeDocument/2006/relationships/drawing" Target="../drawings/drawing17.xml"/>
</Relationships>

</file>

<file path=xl/worksheets/_rels/sheet1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8.bin"/>
  <Relationship Id="rId2" Type="http://schemas.openxmlformats.org/officeDocument/2006/relationships/drawing" Target="../drawings/drawing18.xml"/>
  <Relationship Id="rId3" Type="http://schemas.openxmlformats.org/officeDocument/2006/relationships/vmlDrawing" Target="../drawings/vmlDrawing5.vml"/>
  <Relationship Id="rId4" Type="http://schemas.openxmlformats.org/officeDocument/2006/relationships/comments" Target="../comments5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  <Relationship Id="rId3" Type="http://schemas.openxmlformats.org/officeDocument/2006/relationships/vmlDrawing" Target="../drawings/vmlDrawing1.vml"/>
  <Relationship Id="rId4" Type="http://schemas.openxmlformats.org/officeDocument/2006/relationships/comments" Target="../comments1.xml"/>
</Relationships>

</file>

<file path=xl/worksheets/_rels/sheet2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9.bin"/>
  <Relationship Id="rId2" Type="http://schemas.openxmlformats.org/officeDocument/2006/relationships/drawing" Target="../drawings/drawing19.xml"/>
</Relationships>

</file>

<file path=xl/worksheets/_rels/sheet2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0.bin"/>
  <Relationship Id="rId2" Type="http://schemas.openxmlformats.org/officeDocument/2006/relationships/drawing" Target="../drawings/drawing20.xml"/>
</Relationships>

</file>

<file path=xl/worksheets/_rels/sheet2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drawing" Target="../drawings/drawing2.xml"/>
  <Relationship Id="rId3" Type="http://schemas.openxmlformats.org/officeDocument/2006/relationships/vmlDrawing" Target="../drawings/vmlDrawing2.vml"/>
  <Relationship Id="rId4" Type="http://schemas.openxmlformats.org/officeDocument/2006/relationships/comments" Target="../comments2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drawing" Target="../drawings/drawing3.xml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  <Relationship Id="rId2" Type="http://schemas.openxmlformats.org/officeDocument/2006/relationships/drawing" Target="../drawings/drawing4.xml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  <Relationship Id="rId2" Type="http://schemas.openxmlformats.org/officeDocument/2006/relationships/drawing" Target="../drawings/drawing5.xml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  <Relationship Id="rId2" Type="http://schemas.openxmlformats.org/officeDocument/2006/relationships/drawing" Target="../drawings/drawing6.xml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  <Relationship Id="rId2" Type="http://schemas.openxmlformats.org/officeDocument/2006/relationships/drawing" Target="../drawings/drawing7.xml"/>
  <Relationship Id="rId3" Type="http://schemas.openxmlformats.org/officeDocument/2006/relationships/vmlDrawing" Target="../drawings/vmlDrawing3.vml"/>
  <Relationship Id="rId4" Type="http://schemas.openxmlformats.org/officeDocument/2006/relationships/comments" Target="../comments3.xml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  <Relationship Id="rId2" Type="http://schemas.openxmlformats.org/officeDocument/2006/relationships/drawing" Target="../drawings/drawing8.xml"/>
  <Relationship Id="rId3" Type="http://schemas.openxmlformats.org/officeDocument/2006/relationships/vmlDrawing" Target="../drawings/vmlDrawing4.vml"/>
  <Relationship Id="rId4" Type="http://schemas.openxmlformats.org/officeDocument/2006/relationships/comments" Target="../comments4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workbookViewId="0">
      <selection activeCell="A14" sqref="A14"/>
    </sheetView>
  </sheetViews>
  <sheetFormatPr baseColWidth="10" defaultRowHeight="15" x14ac:dyDescent="0.25"/>
  <cols>
    <col min="1" max="1" customWidth="true" width="78.85546875" collapsed="false"/>
    <col min="2" max="2" style="100" width="11.42578125" collapsed="false"/>
  </cols>
  <sheetData>
    <row r="2" spans="1:2" x14ac:dyDescent="0.25">
      <c r="A2" s="188" t="s">
        <v>115</v>
      </c>
      <c r="B2" s="189"/>
    </row>
    <row r="3" spans="1:2" x14ac:dyDescent="0.25">
      <c r="A3" s="183"/>
      <c r="B3" s="186" t="s">
        <v>121</v>
      </c>
    </row>
    <row r="4" spans="1:2" x14ac:dyDescent="0.25">
      <c r="A4" s="184" t="s">
        <v>116</v>
      </c>
      <c r="B4" s="187">
        <v>1</v>
      </c>
    </row>
    <row r="5" spans="1:2" ht="30" x14ac:dyDescent="0.25">
      <c r="A5" s="185" t="s">
        <v>117</v>
      </c>
      <c r="B5" s="187">
        <v>5</v>
      </c>
    </row>
    <row r="6" spans="1:2" x14ac:dyDescent="0.25">
      <c r="A6" s="184" t="s">
        <v>118</v>
      </c>
      <c r="B6" s="187">
        <v>1</v>
      </c>
    </row>
    <row r="7" spans="1:2" ht="30" x14ac:dyDescent="0.25">
      <c r="A7" s="184" t="s">
        <v>122</v>
      </c>
      <c r="B7" s="187">
        <v>10</v>
      </c>
    </row>
    <row r="8" spans="1:2" x14ac:dyDescent="0.25">
      <c r="A8" s="184" t="s">
        <v>119</v>
      </c>
      <c r="B8" s="187">
        <v>1</v>
      </c>
    </row>
    <row r="9" spans="1:2" x14ac:dyDescent="0.25">
      <c r="A9" s="190" t="s">
        <v>120</v>
      </c>
      <c r="B9" s="191">
        <v>2</v>
      </c>
    </row>
    <row r="10" spans="1:2" x14ac:dyDescent="0.25">
      <c r="A10" s="184"/>
    </row>
    <row r="11" spans="1:2" x14ac:dyDescent="0.25">
      <c r="A11" s="184"/>
    </row>
    <row r="12" spans="1:2" ht="45" x14ac:dyDescent="0.25">
      <c r="A12" s="192" t="s">
        <v>124</v>
      </c>
    </row>
    <row r="13" spans="1:2" x14ac:dyDescent="0.25">
      <c r="A13" s="185"/>
      <c r="B13" s="153"/>
    </row>
    <row r="14" spans="1:2" ht="45" x14ac:dyDescent="0.25">
      <c r="A14" s="193" t="s">
        <v>130</v>
      </c>
      <c r="B14" s="153"/>
    </row>
    <row r="15" spans="1:2" x14ac:dyDescent="0.25">
      <c r="A15" s="183"/>
    </row>
    <row r="16" spans="1:2" ht="30" x14ac:dyDescent="0.25">
      <c r="A16" s="192" t="s">
        <v>125</v>
      </c>
    </row>
    <row r="17" spans="1:1" x14ac:dyDescent="0.25">
      <c r="A17" s="183"/>
    </row>
    <row r="18" spans="1:1" ht="30" x14ac:dyDescent="0.25">
      <c r="A18" s="192" t="s">
        <v>123</v>
      </c>
    </row>
    <row r="19" spans="1:1" x14ac:dyDescent="0.25">
      <c r="A19" s="183"/>
    </row>
    <row r="20" spans="1:1" ht="46.5" customHeight="1" x14ac:dyDescent="0.25">
      <c r="A20" s="192" t="s">
        <v>126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workbookViewId="0">
      <selection activeCell="I4" sqref="I4"/>
    </sheetView>
  </sheetViews>
  <sheetFormatPr baseColWidth="10" defaultRowHeight="15" x14ac:dyDescent="0.25"/>
  <cols>
    <col min="3" max="3" customWidth="true" width="15.42578125" collapsed="false"/>
    <col min="4" max="4" customWidth="true" width="50.7109375" collapsed="false"/>
    <col min="6" max="6" bestFit="true" customWidth="true" width="10.7109375" collapsed="false"/>
  </cols>
  <sheetData>
    <row r="1" spans="1:6" x14ac:dyDescent="0.25">
      <c r="A1" s="270" t="s">
        <v>25</v>
      </c>
      <c r="B1" s="271"/>
      <c r="C1" s="271"/>
      <c r="D1" s="271"/>
      <c r="E1" s="272"/>
    </row>
    <row r="2" spans="1:6" ht="83.25" customHeight="1" x14ac:dyDescent="0.25">
      <c r="A2" s="281"/>
      <c r="B2" s="282"/>
      <c r="C2" s="282"/>
      <c r="D2" s="282"/>
      <c r="E2" s="283"/>
    </row>
    <row r="3" spans="1:6" ht="29.25" customHeight="1" x14ac:dyDescent="0.25">
      <c r="A3" s="291" t="s">
        <v>28</v>
      </c>
      <c r="B3" s="292"/>
      <c r="C3" s="292"/>
      <c r="D3" s="292"/>
      <c r="E3" s="293"/>
    </row>
    <row r="4" spans="1:6" x14ac:dyDescent="0.25">
      <c r="A4" s="18"/>
      <c r="B4" s="7"/>
      <c r="C4" s="9"/>
      <c r="D4" s="9"/>
      <c r="E4" s="19"/>
    </row>
    <row r="5" spans="1:6" s="2" customFormat="1" ht="20.100000000000001" customHeight="1" x14ac:dyDescent="0.25">
      <c r="A5" s="261" t="s">
        <v>19</v>
      </c>
      <c r="B5" s="262"/>
      <c r="C5" s="280"/>
      <c r="D5" s="280"/>
      <c r="E5" s="280"/>
    </row>
    <row r="6" spans="1:6" s="2" customFormat="1" ht="20.100000000000001" customHeight="1" x14ac:dyDescent="0.25">
      <c r="A6" s="20"/>
      <c r="B6" s="15" t="s">
        <v>18</v>
      </c>
      <c r="C6" s="32"/>
      <c r="D6" s="12"/>
      <c r="E6" s="21"/>
    </row>
    <row r="7" spans="1:6" s="2" customFormat="1" ht="20.100000000000001" customHeight="1" x14ac:dyDescent="0.25">
      <c r="A7" s="284" t="s">
        <v>26</v>
      </c>
      <c r="B7" s="285"/>
      <c r="C7" s="286"/>
      <c r="D7" s="15" t="s">
        <v>20</v>
      </c>
      <c r="E7" s="140" t="str">
        <f>IF(C5&lt;&gt;"",COUNTIFS('REL DISCP1'!G9:G29,"Indefinido",'REL DISCP1'!K9:K29,"SI")+COUNTIFS('REL DISCP1 (2)'!G8:G28,"Indefinido",'REL DISCP1 (2)'!K8:K28,"SI")+COUNTIFS('REL DISCP1 (3)'!G8:G28,"Indefinido",'REL DISCP1 (3)'!K8:K28,"SI")+COUNTIFS('REL DISCP1 (4)'!G8:G28,"Indefinido",'REL DISCP1 (4)'!K8:K28,"SI")+COUNTIFS('REL DISCP1 (5)'!G8:G28,"Indefinido",'REL DISCP1 (5)'!K8:K28,"SI"),"")</f>
        <v/>
      </c>
    </row>
    <row r="8" spans="1:6" s="2" customFormat="1" ht="20.100000000000001" customHeight="1" x14ac:dyDescent="0.25">
      <c r="A8" s="284"/>
      <c r="B8" s="285"/>
      <c r="C8" s="286"/>
      <c r="D8" s="15" t="s">
        <v>21</v>
      </c>
      <c r="E8" s="140" t="str">
        <f><![CDATA[IF(C5<>"",COUNTIFS('REL DISCP1'!G9:G29,"<>Indefinido",'REL DISCP1'!J9:J29,">=6",'REL DISCP1'!K9:K29,"SI")+COUNTIFS('REL DISCP1 (2)'!G8:G28,"<>Indefinido",'REL DISCP1 (2)'!J8:J28,">=6",'REL DISCP1 (2)'!K8:K28,"SI")+COUNTIFS('REL DISCP1 (3)'!G8:G28,"<>Indefinido",'REL DISCP1 (3)'!J8:J28,">=6",'REL DISCP1 (3)'!K8:K28,"SI")+COUNTIFS('REL DISCP1 (4)'!G8:G28,"<>Indefinido",'REL DISCP1 (4)'!J8:J28,">=6",'REL DISCP1 (4)'!K8:K28,"SI")+COUNTIFS('REL DISCP1 (5)'!G8:G28,"<>Indefinido",'REL DISCP1 (5)'!J8:J28,">=6",'REL DISCP1 (5)'!K8:K28,"SI"),"")]]></f>
        <v/>
      </c>
    </row>
    <row r="9" spans="1:6" s="2" customFormat="1" ht="20.100000000000001" customHeight="1" thickBot="1" x14ac:dyDescent="0.3">
      <c r="A9" s="287"/>
      <c r="B9" s="288"/>
      <c r="C9" s="289"/>
      <c r="D9" s="15" t="s">
        <v>22</v>
      </c>
      <c r="E9" s="141" t="str">
        <f><![CDATA[IF(C5<>"",COUNTIFS('REL DISCP1'!G9:G29,"<>Indefinido",'REL DISCP1'!J9:J29,"< 6",'REL DISCP1'!K9:K29,"SI")+COUNTIFS('REL DISCP1 (2)'!G8:G28,"<>Indefinido",'REL DISCP1 (2)'!J8:J28,"< 6",'REL DISCP1 (2)'!K8:K28,"SI")+COUNTIFS('REL DISCP1 (3)'!G8:G28,"<>Indefinido",'REL DISCP1 (3)'!J8:J28,"< 6",'REL DISCP1 (3)'!K8:K28,"SI")+COUNTIFS('REL DISCP1 (4)'!G8:G28,"<>Indefinido",'REL DISCP1 (4)'!J8:J28,"< 6",'REL DISCP1 (4)'!K8:K28,"SI")+COUNTIFS('REL DISCP1 (5)'!G8:G28,"<>Indefinido",'REL DISCP1 (5)'!J8:J28,"< 6",'REL DISCP1 (5)'!K8:K28,"SI"),"")]]></f>
        <v/>
      </c>
    </row>
    <row r="10" spans="1:6" s="2" customFormat="1" ht="20.100000000000001" customHeight="1" thickBot="1" x14ac:dyDescent="0.3">
      <c r="A10" s="22"/>
      <c r="B10" s="8"/>
      <c r="C10" s="8"/>
      <c r="D10" s="13"/>
      <c r="E10" s="14">
        <f>SUM(E7:E9)</f>
        <v>0</v>
      </c>
    </row>
    <row r="11" spans="1:6" ht="7.5" customHeight="1" x14ac:dyDescent="0.25">
      <c r="A11" s="18"/>
      <c r="B11" s="7"/>
      <c r="C11" s="7"/>
      <c r="D11" s="7"/>
      <c r="E11" s="27"/>
    </row>
    <row r="12" spans="1:6" ht="20.100000000000001" customHeight="1" x14ac:dyDescent="0.25">
      <c r="A12" s="24"/>
      <c r="B12" s="16"/>
      <c r="C12" s="17"/>
      <c r="D12" s="15" t="s">
        <v>16</v>
      </c>
      <c r="E12" s="42"/>
      <c r="F12" s="4"/>
    </row>
    <row r="13" spans="1:6" ht="20.100000000000001" customHeight="1" x14ac:dyDescent="0.25">
      <c r="A13" s="24"/>
      <c r="B13" s="16"/>
      <c r="C13" s="17"/>
      <c r="D13" s="15" t="s">
        <v>17</v>
      </c>
      <c r="E13" s="42"/>
    </row>
    <row r="14" spans="1:6" x14ac:dyDescent="0.25">
      <c r="A14" s="25"/>
      <c r="B14" s="9"/>
      <c r="C14" s="9"/>
      <c r="D14" s="9"/>
      <c r="E14" s="38"/>
    </row>
    <row r="15" spans="1:6" s="2" customFormat="1" ht="20.100000000000001" customHeight="1" x14ac:dyDescent="0.25">
      <c r="A15" s="260" t="s">
        <v>27</v>
      </c>
      <c r="B15" s="260"/>
      <c r="C15" s="260"/>
      <c r="D15" s="260"/>
      <c r="E15" s="43"/>
    </row>
    <row r="16" spans="1:6" s="2" customFormat="1" ht="20.100000000000001" customHeight="1" x14ac:dyDescent="0.25">
      <c r="A16" s="260" t="s">
        <v>15</v>
      </c>
      <c r="B16" s="260"/>
      <c r="C16" s="260"/>
      <c r="D16" s="260"/>
      <c r="E16" s="33"/>
    </row>
    <row r="17" spans="1:5" s="2" customFormat="1" ht="20.100000000000001" customHeight="1" x14ac:dyDescent="0.25">
      <c r="A17" s="260" t="s">
        <v>0</v>
      </c>
      <c r="B17" s="260"/>
      <c r="C17" s="260"/>
      <c r="D17" s="260"/>
      <c r="E17" s="34"/>
    </row>
    <row r="18" spans="1:5" s="2" customFormat="1" ht="20.100000000000001" customHeight="1" x14ac:dyDescent="0.25">
      <c r="A18" s="260" t="s">
        <v>1</v>
      </c>
      <c r="B18" s="260"/>
      <c r="C18" s="260"/>
      <c r="D18" s="260"/>
      <c r="E18" s="33"/>
    </row>
    <row r="19" spans="1:5" s="2" customFormat="1" ht="20.100000000000001" customHeight="1" x14ac:dyDescent="0.25">
      <c r="A19" s="260" t="s">
        <v>2</v>
      </c>
      <c r="B19" s="260"/>
      <c r="C19" s="260"/>
      <c r="D19" s="260"/>
      <c r="E19" s="33"/>
    </row>
    <row r="20" spans="1:5" s="2" customFormat="1" ht="20.100000000000001" customHeight="1" x14ac:dyDescent="0.25">
      <c r="A20" s="260" t="s">
        <v>8</v>
      </c>
      <c r="B20" s="260"/>
      <c r="C20" s="260"/>
      <c r="D20" s="260"/>
      <c r="E20" s="40">
        <f>SUM(E16+E18+E19)</f>
        <v>0</v>
      </c>
    </row>
    <row r="21" spans="1:5" s="2" customFormat="1" ht="20.100000000000001" customHeight="1" x14ac:dyDescent="0.25">
      <c r="A21" s="260" t="s">
        <v>3</v>
      </c>
      <c r="B21" s="260"/>
      <c r="C21" s="260"/>
      <c r="D21" s="260"/>
      <c r="E21" s="33"/>
    </row>
    <row r="22" spans="1:5" s="2" customFormat="1" ht="20.100000000000001" customHeight="1" x14ac:dyDescent="0.25">
      <c r="A22" s="260" t="s">
        <v>4</v>
      </c>
      <c r="B22" s="260"/>
      <c r="C22" s="260"/>
      <c r="D22" s="260"/>
      <c r="E22" s="35"/>
    </row>
    <row r="23" spans="1:5" s="2" customFormat="1" ht="20.100000000000001" customHeight="1" x14ac:dyDescent="0.25">
      <c r="A23" s="260" t="s">
        <v>6</v>
      </c>
      <c r="B23" s="260"/>
      <c r="C23" s="260"/>
      <c r="D23" s="260"/>
      <c r="E23" s="36"/>
    </row>
    <row r="24" spans="1:5" s="2" customFormat="1" ht="20.100000000000001" customHeight="1" x14ac:dyDescent="0.25">
      <c r="A24" s="260" t="s">
        <v>5</v>
      </c>
      <c r="B24" s="260"/>
      <c r="C24" s="260"/>
      <c r="D24" s="260"/>
      <c r="E24" s="40">
        <f>SUM(E21*E23)</f>
        <v>0</v>
      </c>
    </row>
    <row r="25" spans="1:5" s="2" customFormat="1" ht="20.100000000000001" customHeight="1" x14ac:dyDescent="0.25">
      <c r="A25" s="260" t="s">
        <v>7</v>
      </c>
      <c r="B25" s="260"/>
      <c r="C25" s="260"/>
      <c r="D25" s="260"/>
      <c r="E25" s="40">
        <f>SUM(E20+E24)</f>
        <v>0</v>
      </c>
    </row>
    <row r="26" spans="1:5" s="2" customFormat="1" ht="20.100000000000001" customHeight="1" x14ac:dyDescent="0.25">
      <c r="A26" s="260" t="s">
        <v>14</v>
      </c>
      <c r="B26" s="260"/>
      <c r="C26" s="260"/>
      <c r="D26" s="260"/>
      <c r="E26" s="36"/>
    </row>
    <row r="27" spans="1:5" s="2" customFormat="1" ht="20.100000000000001" customHeight="1" x14ac:dyDescent="0.25">
      <c r="A27" s="260" t="s">
        <v>12</v>
      </c>
      <c r="B27" s="260"/>
      <c r="C27" s="260"/>
      <c r="D27" s="260"/>
      <c r="E27" s="40">
        <f>SUM(E25*E26)</f>
        <v>0</v>
      </c>
    </row>
    <row r="28" spans="1:5" s="2" customFormat="1" ht="20.100000000000001" customHeight="1" thickBot="1" x14ac:dyDescent="0.3">
      <c r="A28" s="260" t="s">
        <v>9</v>
      </c>
      <c r="B28" s="260"/>
      <c r="C28" s="260"/>
      <c r="D28" s="260"/>
      <c r="E28" s="39">
        <f>IF(E12="",0,ROUND(DATEDIF(E12,E13+1,"y")*12+DATEDIF(E12,E13+1,"ym")+DATEDIF(E12,E13+1,"md")/30,4))</f>
        <v>0</v>
      </c>
    </row>
    <row r="29" spans="1:5" s="2" customFormat="1" ht="20.100000000000001" customHeight="1" thickBot="1" x14ac:dyDescent="0.3">
      <c r="A29" s="260" t="s">
        <v>108</v>
      </c>
      <c r="B29" s="260"/>
      <c r="C29" s="260"/>
      <c r="D29" s="290"/>
      <c r="E29" s="41">
        <f>SUM(E27*E28)</f>
        <v>0</v>
      </c>
    </row>
    <row r="30" spans="1:5" x14ac:dyDescent="0.25">
      <c r="A30" s="26"/>
      <c r="B30" s="11"/>
      <c r="C30" s="11"/>
      <c r="D30" s="11"/>
      <c r="E30" s="27"/>
    </row>
    <row r="31" spans="1:5" ht="20.100000000000001" customHeight="1" thickBot="1" x14ac:dyDescent="0.3">
      <c r="A31" s="278" t="s">
        <v>13</v>
      </c>
      <c r="B31" s="278"/>
      <c r="C31" s="278"/>
      <c r="D31" s="278"/>
      <c r="E31" s="37"/>
    </row>
    <row r="32" spans="1:5" ht="20.100000000000001" customHeight="1" thickBot="1" x14ac:dyDescent="0.3">
      <c r="A32" s="278" t="s">
        <v>109</v>
      </c>
      <c r="B32" s="278"/>
      <c r="C32" s="278"/>
      <c r="D32" s="279"/>
      <c r="E32" s="41">
        <f>SUM(E29*E31)</f>
        <v>0</v>
      </c>
    </row>
    <row r="33" spans="1:12" x14ac:dyDescent="0.25">
      <c r="A33" s="28"/>
      <c r="B33" s="10"/>
      <c r="C33" s="10"/>
      <c r="D33" s="10"/>
      <c r="E33" s="23"/>
    </row>
    <row r="34" spans="1:12" x14ac:dyDescent="0.25">
      <c r="A34" s="276"/>
      <c r="B34" s="7"/>
      <c r="C34" s="7"/>
      <c r="D34" s="7"/>
      <c r="E34" s="29"/>
    </row>
    <row r="35" spans="1:12" x14ac:dyDescent="0.25">
      <c r="A35" s="277"/>
      <c r="B35" s="7"/>
      <c r="C35" s="7"/>
      <c r="D35" s="7"/>
      <c r="E35" s="29"/>
    </row>
    <row r="36" spans="1:12" x14ac:dyDescent="0.25">
      <c r="A36" s="18"/>
      <c r="B36" s="7"/>
      <c r="C36" s="7"/>
      <c r="D36" s="7"/>
      <c r="E36" s="29"/>
    </row>
    <row r="37" spans="1:12" x14ac:dyDescent="0.25">
      <c r="A37" s="18"/>
      <c r="B37" s="7"/>
      <c r="C37" s="266" t="s">
        <v>23</v>
      </c>
      <c r="D37" s="267"/>
      <c r="E37" s="29"/>
    </row>
    <row r="38" spans="1:12" x14ac:dyDescent="0.25">
      <c r="A38" s="18"/>
      <c r="B38" s="7"/>
      <c r="C38" s="268" t="s">
        <v>24</v>
      </c>
      <c r="D38" s="269"/>
      <c r="E38" s="29"/>
      <c r="K38" s="6"/>
    </row>
    <row r="39" spans="1:12" x14ac:dyDescent="0.25">
      <c r="A39" s="18"/>
      <c r="B39" s="7"/>
      <c r="C39" s="7"/>
      <c r="D39" s="7"/>
      <c r="E39" s="29"/>
      <c r="K39" s="6"/>
    </row>
    <row r="40" spans="1:12" x14ac:dyDescent="0.25">
      <c r="A40" s="18"/>
      <c r="B40" s="7"/>
      <c r="C40" s="7"/>
      <c r="D40" s="7"/>
      <c r="E40" s="29"/>
      <c r="K40" s="6"/>
    </row>
    <row r="41" spans="1:12" ht="15.75" thickBot="1" x14ac:dyDescent="0.3">
      <c r="A41" s="144" t="s">
        <v>68</v>
      </c>
      <c r="B41" s="263" t="str">
        <f>IF(C5="","",IF(RESUMEN!D4="","",RESUMEN!D4))</f>
        <v/>
      </c>
      <c r="C41" s="264"/>
      <c r="D41" s="265"/>
      <c r="E41" s="31"/>
      <c r="K41" s="6"/>
    </row>
    <row r="42" spans="1:12" x14ac:dyDescent="0.25">
      <c r="K42" s="6"/>
    </row>
    <row r="46" spans="1:12" x14ac:dyDescent="0.25">
      <c r="L46" s="5"/>
    </row>
  </sheetData>
  <sheetProtection password="CDCA" sheet="1" objects="1" scenarios="1"/>
  <mergeCells count="27">
    <mergeCell ref="A34:A35"/>
    <mergeCell ref="C37:D37"/>
    <mergeCell ref="C38:D38"/>
    <mergeCell ref="B41:D41"/>
    <mergeCell ref="A27:D27"/>
    <mergeCell ref="A28:D28"/>
    <mergeCell ref="A29:D29"/>
    <mergeCell ref="A31:D31"/>
    <mergeCell ref="A32:D32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7:C9"/>
    <mergeCell ref="A1:E1"/>
    <mergeCell ref="A2:E2"/>
    <mergeCell ref="A3:E3"/>
    <mergeCell ref="A5:B5"/>
    <mergeCell ref="C5:E5"/>
  </mergeCells>
  <printOptions horizontalCentered="1" verticalCentered="1"/>
  <pageMargins left="0.70866141732283472" right="0.59055118110236227" top="0.74803149606299213" bottom="0.74803149606299213" header="0.31496062992125984" footer="0.31496062992125984"/>
  <pageSetup paperSize="9" scale="8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tocar'!$B$3:$B$5</xm:f>
          </x14:formula1>
          <xm:sqref>E15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workbookViewId="0">
      <selection activeCell="A2" sqref="A2:E2"/>
    </sheetView>
  </sheetViews>
  <sheetFormatPr baseColWidth="10" defaultRowHeight="15" x14ac:dyDescent="0.25"/>
  <cols>
    <col min="3" max="3" customWidth="true" width="15.42578125" collapsed="false"/>
    <col min="4" max="4" customWidth="true" width="50.7109375" collapsed="false"/>
    <col min="6" max="6" bestFit="true" customWidth="true" width="10.7109375" collapsed="false"/>
  </cols>
  <sheetData>
    <row r="1" spans="1:6" x14ac:dyDescent="0.25">
      <c r="A1" s="270" t="s">
        <v>25</v>
      </c>
      <c r="B1" s="271"/>
      <c r="C1" s="271"/>
      <c r="D1" s="271"/>
      <c r="E1" s="272"/>
    </row>
    <row r="2" spans="1:6" ht="83.25" customHeight="1" x14ac:dyDescent="0.25">
      <c r="A2" s="281"/>
      <c r="B2" s="282"/>
      <c r="C2" s="282"/>
      <c r="D2" s="282"/>
      <c r="E2" s="283"/>
    </row>
    <row r="3" spans="1:6" x14ac:dyDescent="0.25">
      <c r="A3" s="294" t="s">
        <v>28</v>
      </c>
      <c r="B3" s="295"/>
      <c r="C3" s="295"/>
      <c r="D3" s="295"/>
      <c r="E3" s="296"/>
    </row>
    <row r="4" spans="1:6" x14ac:dyDescent="0.25">
      <c r="A4" s="18"/>
      <c r="B4" s="7"/>
      <c r="C4" s="9"/>
      <c r="D4" s="9"/>
      <c r="E4" s="19"/>
    </row>
    <row r="5" spans="1:6" s="2" customFormat="1" ht="20.100000000000001" customHeight="1" x14ac:dyDescent="0.25">
      <c r="A5" s="261" t="s">
        <v>19</v>
      </c>
      <c r="B5" s="262"/>
      <c r="C5" s="280"/>
      <c r="D5" s="280"/>
      <c r="E5" s="280"/>
    </row>
    <row r="6" spans="1:6" s="2" customFormat="1" ht="20.100000000000001" customHeight="1" x14ac:dyDescent="0.25">
      <c r="A6" s="20"/>
      <c r="B6" s="15" t="s">
        <v>18</v>
      </c>
      <c r="C6" s="32"/>
      <c r="D6" s="12"/>
      <c r="E6" s="21"/>
    </row>
    <row r="7" spans="1:6" s="2" customFormat="1" ht="20.100000000000001" customHeight="1" x14ac:dyDescent="0.25">
      <c r="A7" s="284" t="s">
        <v>26</v>
      </c>
      <c r="B7" s="285"/>
      <c r="C7" s="286"/>
      <c r="D7" s="15" t="s">
        <v>20</v>
      </c>
      <c r="E7" s="140" t="str">
        <f>IF(C5&lt;&gt;"",COUNTIFS('REL DISCP1'!G9:G29,"Indefinido",'REL DISCP1'!K9:K29,"SI")+COUNTIFS('REL DISCP1 (2)'!G8:G28,"Indefinido",'REL DISCP1 (2)'!K8:K28,"SI")+COUNTIFS('REL DISCP1 (3)'!G8:G28,"Indefinido",'REL DISCP1 (3)'!K8:K28,"SI")+COUNTIFS('REL DISCP1 (4)'!G8:G28,"Indefinido",'REL DISCP1 (4)'!K8:K28,"SI")+COUNTIFS('REL DISCP1 (5)'!G8:G28,"Indefinido",'REL DISCP1 (5)'!K8:K28,"SI"),"")</f>
        <v/>
      </c>
    </row>
    <row r="8" spans="1:6" s="2" customFormat="1" ht="20.100000000000001" customHeight="1" x14ac:dyDescent="0.25">
      <c r="A8" s="284"/>
      <c r="B8" s="285"/>
      <c r="C8" s="286"/>
      <c r="D8" s="15" t="s">
        <v>21</v>
      </c>
      <c r="E8" s="140" t="str">
        <f><![CDATA[IF(C5<>"",COUNTIFS('REL DISCP1'!G9:G29,"<>Indefinido",'REL DISCP1'!J9:J29,">=6",'REL DISCP1'!K9:K29,"SI")+COUNTIFS('REL DISCP1 (2)'!G8:G28,"<>Indefinido",'REL DISCP1 (2)'!J8:J28,">=6",'REL DISCP1 (2)'!K8:K28,"SI")+COUNTIFS('REL DISCP1 (3)'!G8:G28,"<>Indefinido",'REL DISCP1 (3)'!J8:J28,">=6",'REL DISCP1 (3)'!K8:K28,"SI")+COUNTIFS('REL DISCP1 (4)'!G8:G28,"<>Indefinido",'REL DISCP1 (4)'!J8:J28,">=6",'REL DISCP1 (4)'!K8:K28,"SI")+COUNTIFS('REL DISCP1 (5)'!G8:G28,"<>Indefinido",'REL DISCP1 (5)'!J8:J28,">=6",'REL DISCP1 (5)'!K8:K28,"SI"),"")]]></f>
        <v/>
      </c>
    </row>
    <row r="9" spans="1:6" s="2" customFormat="1" ht="20.100000000000001" customHeight="1" thickBot="1" x14ac:dyDescent="0.3">
      <c r="A9" s="287"/>
      <c r="B9" s="288"/>
      <c r="C9" s="289"/>
      <c r="D9" s="15" t="s">
        <v>22</v>
      </c>
      <c r="E9" s="141" t="str">
        <f><![CDATA[IF(C5<>"",COUNTIFS('REL DISCP1'!G9:G29,"<>Indefinido",'REL DISCP1'!J9:J29,"< 6",'REL DISCP1'!K9:K29,"SI")+COUNTIFS('REL DISCP1 (2)'!G8:G28,"<>Indefinido",'REL DISCP1 (2)'!J8:J28,"< 6",'REL DISCP1 (2)'!K8:K28,"SI")+COUNTIFS('REL DISCP1 (3)'!G8:G28,"<>Indefinido",'REL DISCP1 (3)'!J8:J28,"< 6",'REL DISCP1 (3)'!K8:K28,"SI")+COUNTIFS('REL DISCP1 (4)'!G8:G28,"<>Indefinido",'REL DISCP1 (4)'!J8:J28,"< 6",'REL DISCP1 (4)'!K8:K28,"SI")+COUNTIFS('REL DISCP1 (5)'!G8:G28,"<>Indefinido",'REL DISCP1 (5)'!J8:J28,"< 6",'REL DISCP1 (5)'!K8:K28,"SI"),"")]]></f>
        <v/>
      </c>
    </row>
    <row r="10" spans="1:6" s="2" customFormat="1" ht="20.100000000000001" customHeight="1" thickBot="1" x14ac:dyDescent="0.3">
      <c r="A10" s="22"/>
      <c r="B10" s="55"/>
      <c r="C10" s="55"/>
      <c r="D10" s="13"/>
      <c r="E10" s="14">
        <f>SUM(E7:E9)</f>
        <v>0</v>
      </c>
    </row>
    <row r="11" spans="1:6" ht="7.5" customHeight="1" x14ac:dyDescent="0.25">
      <c r="A11" s="18"/>
      <c r="B11" s="7"/>
      <c r="C11" s="7"/>
      <c r="D11" s="7"/>
      <c r="E11" s="27"/>
    </row>
    <row r="12" spans="1:6" ht="20.100000000000001" customHeight="1" x14ac:dyDescent="0.25">
      <c r="A12" s="24"/>
      <c r="B12" s="16"/>
      <c r="C12" s="17"/>
      <c r="D12" s="15" t="s">
        <v>16</v>
      </c>
      <c r="E12" s="42"/>
      <c r="F12" s="4"/>
    </row>
    <row r="13" spans="1:6" ht="20.100000000000001" customHeight="1" x14ac:dyDescent="0.25">
      <c r="A13" s="24"/>
      <c r="B13" s="16"/>
      <c r="C13" s="17"/>
      <c r="D13" s="15" t="s">
        <v>17</v>
      </c>
      <c r="E13" s="42"/>
    </row>
    <row r="14" spans="1:6" x14ac:dyDescent="0.25">
      <c r="A14" s="25"/>
      <c r="B14" s="9"/>
      <c r="C14" s="9"/>
      <c r="D14" s="9"/>
      <c r="E14" s="38"/>
    </row>
    <row r="15" spans="1:6" s="2" customFormat="1" ht="20.100000000000001" customHeight="1" x14ac:dyDescent="0.25">
      <c r="A15" s="260" t="s">
        <v>27</v>
      </c>
      <c r="B15" s="260"/>
      <c r="C15" s="260"/>
      <c r="D15" s="260"/>
      <c r="E15" s="43"/>
    </row>
    <row r="16" spans="1:6" s="2" customFormat="1" ht="20.100000000000001" customHeight="1" x14ac:dyDescent="0.25">
      <c r="A16" s="260" t="s">
        <v>15</v>
      </c>
      <c r="B16" s="260"/>
      <c r="C16" s="260"/>
      <c r="D16" s="260"/>
      <c r="E16" s="33"/>
    </row>
    <row r="17" spans="1:5" s="2" customFormat="1" ht="20.100000000000001" customHeight="1" x14ac:dyDescent="0.25">
      <c r="A17" s="260" t="s">
        <v>0</v>
      </c>
      <c r="B17" s="260"/>
      <c r="C17" s="260"/>
      <c r="D17" s="260"/>
      <c r="E17" s="34"/>
    </row>
    <row r="18" spans="1:5" s="2" customFormat="1" ht="20.100000000000001" customHeight="1" x14ac:dyDescent="0.25">
      <c r="A18" s="260" t="s">
        <v>1</v>
      </c>
      <c r="B18" s="260"/>
      <c r="C18" s="260"/>
      <c r="D18" s="260"/>
      <c r="E18" s="33"/>
    </row>
    <row r="19" spans="1:5" s="2" customFormat="1" ht="20.100000000000001" customHeight="1" x14ac:dyDescent="0.25">
      <c r="A19" s="260" t="s">
        <v>2</v>
      </c>
      <c r="B19" s="260"/>
      <c r="C19" s="260"/>
      <c r="D19" s="260"/>
      <c r="E19" s="33"/>
    </row>
    <row r="20" spans="1:5" s="2" customFormat="1" ht="20.100000000000001" customHeight="1" x14ac:dyDescent="0.25">
      <c r="A20" s="260" t="s">
        <v>8</v>
      </c>
      <c r="B20" s="260"/>
      <c r="C20" s="260"/>
      <c r="D20" s="260"/>
      <c r="E20" s="40">
        <f>SUM(E16+E18+E19)</f>
        <v>0</v>
      </c>
    </row>
    <row r="21" spans="1:5" s="2" customFormat="1" ht="20.100000000000001" customHeight="1" x14ac:dyDescent="0.25">
      <c r="A21" s="260" t="s">
        <v>3</v>
      </c>
      <c r="B21" s="260"/>
      <c r="C21" s="260"/>
      <c r="D21" s="260"/>
      <c r="E21" s="33"/>
    </row>
    <row r="22" spans="1:5" s="2" customFormat="1" ht="20.100000000000001" customHeight="1" x14ac:dyDescent="0.25">
      <c r="A22" s="260" t="s">
        <v>4</v>
      </c>
      <c r="B22" s="260"/>
      <c r="C22" s="260"/>
      <c r="D22" s="260"/>
      <c r="E22" s="35"/>
    </row>
    <row r="23" spans="1:5" s="2" customFormat="1" ht="20.100000000000001" customHeight="1" x14ac:dyDescent="0.25">
      <c r="A23" s="260" t="s">
        <v>6</v>
      </c>
      <c r="B23" s="260"/>
      <c r="C23" s="260"/>
      <c r="D23" s="260"/>
      <c r="E23" s="36"/>
    </row>
    <row r="24" spans="1:5" s="2" customFormat="1" ht="20.100000000000001" customHeight="1" x14ac:dyDescent="0.25">
      <c r="A24" s="260" t="s">
        <v>5</v>
      </c>
      <c r="B24" s="260"/>
      <c r="C24" s="260"/>
      <c r="D24" s="260"/>
      <c r="E24" s="40">
        <f>SUM(E21*E23)</f>
        <v>0</v>
      </c>
    </row>
    <row r="25" spans="1:5" s="2" customFormat="1" ht="20.100000000000001" customHeight="1" x14ac:dyDescent="0.25">
      <c r="A25" s="260" t="s">
        <v>7</v>
      </c>
      <c r="B25" s="260"/>
      <c r="C25" s="260"/>
      <c r="D25" s="260"/>
      <c r="E25" s="40">
        <f>SUM(E20+E24)</f>
        <v>0</v>
      </c>
    </row>
    <row r="26" spans="1:5" s="2" customFormat="1" ht="20.100000000000001" customHeight="1" x14ac:dyDescent="0.25">
      <c r="A26" s="260" t="s">
        <v>14</v>
      </c>
      <c r="B26" s="260"/>
      <c r="C26" s="260"/>
      <c r="D26" s="260"/>
      <c r="E26" s="36"/>
    </row>
    <row r="27" spans="1:5" s="2" customFormat="1" ht="20.100000000000001" customHeight="1" x14ac:dyDescent="0.25">
      <c r="A27" s="260" t="s">
        <v>12</v>
      </c>
      <c r="B27" s="260"/>
      <c r="C27" s="260"/>
      <c r="D27" s="260"/>
      <c r="E27" s="40">
        <f>SUM(E25*E26)</f>
        <v>0</v>
      </c>
    </row>
    <row r="28" spans="1:5" s="2" customFormat="1" ht="20.100000000000001" customHeight="1" thickBot="1" x14ac:dyDescent="0.3">
      <c r="A28" s="260" t="s">
        <v>9</v>
      </c>
      <c r="B28" s="260"/>
      <c r="C28" s="260"/>
      <c r="D28" s="260"/>
      <c r="E28" s="39">
        <f>IF(E12="",0,ROUND(DATEDIF(E12,E13+1,"y")*12+DATEDIF(E12,E13+1,"ym")+DATEDIF(E12,E13+1,"md")/30,4))</f>
        <v>0</v>
      </c>
    </row>
    <row r="29" spans="1:5" s="2" customFormat="1" ht="20.100000000000001" customHeight="1" thickBot="1" x14ac:dyDescent="0.3">
      <c r="A29" s="260" t="s">
        <v>108</v>
      </c>
      <c r="B29" s="260"/>
      <c r="C29" s="260"/>
      <c r="D29" s="290"/>
      <c r="E29" s="41">
        <f>SUM(E27*E28)</f>
        <v>0</v>
      </c>
    </row>
    <row r="30" spans="1:5" x14ac:dyDescent="0.25">
      <c r="A30" s="26"/>
      <c r="B30" s="11"/>
      <c r="C30" s="11"/>
      <c r="D30" s="11"/>
      <c r="E30" s="27"/>
    </row>
    <row r="31" spans="1:5" ht="20.100000000000001" customHeight="1" thickBot="1" x14ac:dyDescent="0.3">
      <c r="A31" s="278" t="s">
        <v>13</v>
      </c>
      <c r="B31" s="278"/>
      <c r="C31" s="278"/>
      <c r="D31" s="278"/>
      <c r="E31" s="37"/>
    </row>
    <row r="32" spans="1:5" ht="20.100000000000001" customHeight="1" thickBot="1" x14ac:dyDescent="0.3">
      <c r="A32" s="278" t="s">
        <v>109</v>
      </c>
      <c r="B32" s="278"/>
      <c r="C32" s="278"/>
      <c r="D32" s="279"/>
      <c r="E32" s="41">
        <f>SUM(E29*E31)</f>
        <v>0</v>
      </c>
    </row>
    <row r="33" spans="1:12" x14ac:dyDescent="0.25">
      <c r="A33" s="28"/>
      <c r="B33" s="10"/>
      <c r="C33" s="10"/>
      <c r="D33" s="10"/>
      <c r="E33" s="23"/>
    </row>
    <row r="34" spans="1:12" x14ac:dyDescent="0.25">
      <c r="A34" s="276"/>
      <c r="B34" s="7"/>
      <c r="C34" s="7"/>
      <c r="D34" s="7"/>
      <c r="E34" s="29"/>
    </row>
    <row r="35" spans="1:12" x14ac:dyDescent="0.25">
      <c r="A35" s="277"/>
      <c r="B35" s="7"/>
      <c r="C35" s="7"/>
      <c r="D35" s="7"/>
      <c r="E35" s="29"/>
    </row>
    <row r="36" spans="1:12" x14ac:dyDescent="0.25">
      <c r="A36" s="18"/>
      <c r="B36" s="7"/>
      <c r="C36" s="7"/>
      <c r="D36" s="7"/>
      <c r="E36" s="29"/>
    </row>
    <row r="37" spans="1:12" x14ac:dyDescent="0.25">
      <c r="A37" s="18"/>
      <c r="B37" s="7"/>
      <c r="C37" s="266" t="s">
        <v>23</v>
      </c>
      <c r="D37" s="267"/>
      <c r="E37" s="29"/>
    </row>
    <row r="38" spans="1:12" x14ac:dyDescent="0.25">
      <c r="A38" s="18"/>
      <c r="B38" s="7"/>
      <c r="C38" s="268" t="s">
        <v>24</v>
      </c>
      <c r="D38" s="269"/>
      <c r="E38" s="29"/>
      <c r="K38" s="6"/>
    </row>
    <row r="39" spans="1:12" x14ac:dyDescent="0.25">
      <c r="A39" s="18"/>
      <c r="B39" s="7"/>
      <c r="C39" s="7"/>
      <c r="D39" s="7"/>
      <c r="E39" s="29"/>
      <c r="K39" s="6"/>
    </row>
    <row r="40" spans="1:12" x14ac:dyDescent="0.25">
      <c r="A40" s="18"/>
      <c r="B40" s="7"/>
      <c r="C40" s="7"/>
      <c r="D40" s="7"/>
      <c r="E40" s="29"/>
      <c r="K40" s="6"/>
    </row>
    <row r="41" spans="1:12" ht="15.75" thickBot="1" x14ac:dyDescent="0.3">
      <c r="A41" s="144" t="s">
        <v>68</v>
      </c>
      <c r="B41" s="263" t="str">
        <f>IF(C5="","",IF(RESUMEN!D4="","",RESUMEN!D4))</f>
        <v/>
      </c>
      <c r="C41" s="264"/>
      <c r="D41" s="265"/>
      <c r="E41" s="31"/>
      <c r="K41" s="6"/>
    </row>
    <row r="42" spans="1:12" x14ac:dyDescent="0.25">
      <c r="K42" s="6"/>
    </row>
    <row r="46" spans="1:12" x14ac:dyDescent="0.25">
      <c r="L46" s="5"/>
    </row>
  </sheetData>
  <sheetProtection password="CDCA" sheet="1" objects="1" scenarios="1"/>
  <mergeCells count="27">
    <mergeCell ref="C37:D37"/>
    <mergeCell ref="C38:D38"/>
    <mergeCell ref="B41:D41"/>
    <mergeCell ref="A27:D27"/>
    <mergeCell ref="A28:D28"/>
    <mergeCell ref="A29:D29"/>
    <mergeCell ref="A31:D31"/>
    <mergeCell ref="A32:D32"/>
    <mergeCell ref="A34:A35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7:C9"/>
    <mergeCell ref="A1:E1"/>
    <mergeCell ref="A2:E2"/>
    <mergeCell ref="A3:E3"/>
    <mergeCell ref="A5:B5"/>
    <mergeCell ref="C5:E5"/>
  </mergeCells>
  <printOptions horizontalCentered="1" verticalCentered="1"/>
  <pageMargins left="0.70866141732283472" right="0.59055118110236227" top="0.74803149606299213" bottom="0.74803149606299213" header="0.31496062992125984" footer="0.31496062992125984"/>
  <pageSetup paperSize="9" scale="8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tocar'!$B$3:$B$5</xm:f>
          </x14:formula1>
          <xm:sqref>E15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workbookViewId="0">
      <selection activeCell="H4" sqref="H4"/>
    </sheetView>
  </sheetViews>
  <sheetFormatPr baseColWidth="10" defaultRowHeight="15" x14ac:dyDescent="0.25"/>
  <cols>
    <col min="3" max="3" customWidth="true" width="15.42578125" collapsed="false"/>
    <col min="4" max="4" customWidth="true" width="50.7109375" collapsed="false"/>
    <col min="6" max="6" bestFit="true" customWidth="true" width="10.7109375" collapsed="false"/>
  </cols>
  <sheetData>
    <row r="1" spans="1:6" x14ac:dyDescent="0.25">
      <c r="A1" s="270" t="s">
        <v>25</v>
      </c>
      <c r="B1" s="271"/>
      <c r="C1" s="271"/>
      <c r="D1" s="271"/>
      <c r="E1" s="272"/>
    </row>
    <row r="2" spans="1:6" ht="83.25" customHeight="1" x14ac:dyDescent="0.25">
      <c r="A2" s="281"/>
      <c r="B2" s="282"/>
      <c r="C2" s="282"/>
      <c r="D2" s="282"/>
      <c r="E2" s="283"/>
    </row>
    <row r="3" spans="1:6" x14ac:dyDescent="0.25">
      <c r="A3" s="294" t="s">
        <v>28</v>
      </c>
      <c r="B3" s="295"/>
      <c r="C3" s="295"/>
      <c r="D3" s="295"/>
      <c r="E3" s="296"/>
    </row>
    <row r="4" spans="1:6" x14ac:dyDescent="0.25">
      <c r="A4" s="18"/>
      <c r="B4" s="7"/>
      <c r="C4" s="9"/>
      <c r="D4" s="9"/>
      <c r="E4" s="19"/>
    </row>
    <row r="5" spans="1:6" s="2" customFormat="1" ht="20.100000000000001" customHeight="1" x14ac:dyDescent="0.25">
      <c r="A5" s="261" t="s">
        <v>19</v>
      </c>
      <c r="B5" s="262"/>
      <c r="C5" s="280"/>
      <c r="D5" s="280"/>
      <c r="E5" s="280"/>
    </row>
    <row r="6" spans="1:6" s="2" customFormat="1" ht="20.100000000000001" customHeight="1" x14ac:dyDescent="0.25">
      <c r="A6" s="20"/>
      <c r="B6" s="15" t="s">
        <v>18</v>
      </c>
      <c r="C6" s="32"/>
      <c r="D6" s="12"/>
      <c r="E6" s="21"/>
    </row>
    <row r="7" spans="1:6" s="2" customFormat="1" ht="20.100000000000001" customHeight="1" x14ac:dyDescent="0.25">
      <c r="A7" s="284" t="s">
        <v>26</v>
      </c>
      <c r="B7" s="285"/>
      <c r="C7" s="286"/>
      <c r="D7" s="15" t="s">
        <v>20</v>
      </c>
      <c r="E7" s="140" t="str">
        <f>IF(C5&lt;&gt;"",COUNTIFS('REL DISCP1'!G9:G29,"Indefinido",'REL DISCP1'!K9:K29,"SI")+COUNTIFS('REL DISCP1 (2)'!G8:G28,"Indefinido",'REL DISCP1 (2)'!K8:K28,"SI")+COUNTIFS('REL DISCP1 (3)'!G8:G28,"Indefinido",'REL DISCP1 (3)'!K8:K28,"SI")+COUNTIFS('REL DISCP1 (4)'!G8:G28,"Indefinido",'REL DISCP1 (4)'!K8:K28,"SI")+COUNTIFS('REL DISCP1 (5)'!G8:G28,"Indefinido",'REL DISCP1 (5)'!K8:K28,"SI"),"")</f>
        <v/>
      </c>
    </row>
    <row r="8" spans="1:6" s="2" customFormat="1" ht="20.100000000000001" customHeight="1" x14ac:dyDescent="0.25">
      <c r="A8" s="284"/>
      <c r="B8" s="285"/>
      <c r="C8" s="286"/>
      <c r="D8" s="15" t="s">
        <v>21</v>
      </c>
      <c r="E8" s="140" t="str">
        <f><![CDATA[IF(C5<>"",COUNTIFS('REL DISCP1'!G9:G29,"<>Indefinido",'REL DISCP1'!J9:J29,">=6",'REL DISCP1'!K9:K29,"SI")+COUNTIFS('REL DISCP1 (2)'!G8:G28,"<>Indefinido",'REL DISCP1 (2)'!J8:J28,">=6",'REL DISCP1 (2)'!K8:K28,"SI")+COUNTIFS('REL DISCP1 (3)'!G8:G28,"<>Indefinido",'REL DISCP1 (3)'!J8:J28,">=6",'REL DISCP1 (3)'!K8:K28,"SI")+COUNTIFS('REL DISCP1 (4)'!G8:G28,"<>Indefinido",'REL DISCP1 (4)'!J8:J28,">=6",'REL DISCP1 (4)'!K8:K28,"SI")+COUNTIFS('REL DISCP1 (5)'!G8:G28,"<>Indefinido",'REL DISCP1 (5)'!J8:J28,">=6",'REL DISCP1 (5)'!K8:K28,"SI"),"")]]></f>
        <v/>
      </c>
    </row>
    <row r="9" spans="1:6" s="2" customFormat="1" ht="20.100000000000001" customHeight="1" thickBot="1" x14ac:dyDescent="0.3">
      <c r="A9" s="287"/>
      <c r="B9" s="288"/>
      <c r="C9" s="289"/>
      <c r="D9" s="15" t="s">
        <v>22</v>
      </c>
      <c r="E9" s="141" t="str">
        <f><![CDATA[IF(C5<>"",COUNTIFS('REL DISCP1'!G9:G29,"<>Indefinido",'REL DISCP1'!J9:J29,"< 6",'REL DISCP1'!K9:K29,"SI")+COUNTIFS('REL DISCP1 (2)'!G8:G28,"<>Indefinido",'REL DISCP1 (2)'!J8:J28,"< 6",'REL DISCP1 (2)'!K8:K28,"SI")+COUNTIFS('REL DISCP1 (3)'!G8:G28,"<>Indefinido",'REL DISCP1 (3)'!J8:J28,"< 6",'REL DISCP1 (3)'!K8:K28,"SI")+COUNTIFS('REL DISCP1 (4)'!G8:G28,"<>Indefinido",'REL DISCP1 (4)'!J8:J28,"< 6",'REL DISCP1 (4)'!K8:K28,"SI")+COUNTIFS('REL DISCP1 (5)'!G8:G28,"<>Indefinido",'REL DISCP1 (5)'!J8:J28,"< 6",'REL DISCP1 (5)'!K8:K28,"SI"),"")]]></f>
        <v/>
      </c>
    </row>
    <row r="10" spans="1:6" s="2" customFormat="1" ht="20.100000000000001" customHeight="1" thickBot="1" x14ac:dyDescent="0.3">
      <c r="A10" s="22"/>
      <c r="B10" s="55"/>
      <c r="C10" s="55"/>
      <c r="D10" s="13"/>
      <c r="E10" s="14">
        <f>SUM(E7:E9)</f>
        <v>0</v>
      </c>
    </row>
    <row r="11" spans="1:6" ht="7.5" customHeight="1" x14ac:dyDescent="0.25">
      <c r="A11" s="18"/>
      <c r="B11" s="7"/>
      <c r="C11" s="7"/>
      <c r="D11" s="7"/>
      <c r="E11" s="27"/>
    </row>
    <row r="12" spans="1:6" ht="20.100000000000001" customHeight="1" x14ac:dyDescent="0.25">
      <c r="A12" s="24"/>
      <c r="B12" s="16"/>
      <c r="C12" s="17"/>
      <c r="D12" s="15" t="s">
        <v>16</v>
      </c>
      <c r="E12" s="42"/>
      <c r="F12" s="4"/>
    </row>
    <row r="13" spans="1:6" ht="20.100000000000001" customHeight="1" x14ac:dyDescent="0.25">
      <c r="A13" s="24"/>
      <c r="B13" s="16"/>
      <c r="C13" s="17"/>
      <c r="D13" s="15" t="s">
        <v>17</v>
      </c>
      <c r="E13" s="42"/>
    </row>
    <row r="14" spans="1:6" x14ac:dyDescent="0.25">
      <c r="A14" s="25"/>
      <c r="B14" s="9"/>
      <c r="C14" s="9"/>
      <c r="D14" s="9"/>
      <c r="E14" s="38"/>
    </row>
    <row r="15" spans="1:6" s="2" customFormat="1" ht="20.100000000000001" customHeight="1" x14ac:dyDescent="0.25">
      <c r="A15" s="260" t="s">
        <v>27</v>
      </c>
      <c r="B15" s="260"/>
      <c r="C15" s="260"/>
      <c r="D15" s="260"/>
      <c r="E15" s="43"/>
    </row>
    <row r="16" spans="1:6" s="2" customFormat="1" ht="20.100000000000001" customHeight="1" x14ac:dyDescent="0.25">
      <c r="A16" s="260" t="s">
        <v>15</v>
      </c>
      <c r="B16" s="260"/>
      <c r="C16" s="260"/>
      <c r="D16" s="260"/>
      <c r="E16" s="33"/>
    </row>
    <row r="17" spans="1:5" s="2" customFormat="1" ht="20.100000000000001" customHeight="1" x14ac:dyDescent="0.25">
      <c r="A17" s="260" t="s">
        <v>0</v>
      </c>
      <c r="B17" s="260"/>
      <c r="C17" s="260"/>
      <c r="D17" s="260"/>
      <c r="E17" s="34"/>
    </row>
    <row r="18" spans="1:5" s="2" customFormat="1" ht="20.100000000000001" customHeight="1" x14ac:dyDescent="0.25">
      <c r="A18" s="260" t="s">
        <v>1</v>
      </c>
      <c r="B18" s="260"/>
      <c r="C18" s="260"/>
      <c r="D18" s="260"/>
      <c r="E18" s="33"/>
    </row>
    <row r="19" spans="1:5" s="2" customFormat="1" ht="20.100000000000001" customHeight="1" x14ac:dyDescent="0.25">
      <c r="A19" s="260" t="s">
        <v>2</v>
      </c>
      <c r="B19" s="260"/>
      <c r="C19" s="260"/>
      <c r="D19" s="260"/>
      <c r="E19" s="33"/>
    </row>
    <row r="20" spans="1:5" s="2" customFormat="1" ht="20.100000000000001" customHeight="1" x14ac:dyDescent="0.25">
      <c r="A20" s="260" t="s">
        <v>8</v>
      </c>
      <c r="B20" s="260"/>
      <c r="C20" s="260"/>
      <c r="D20" s="260"/>
      <c r="E20" s="40">
        <f>SUM(E16+E18+E19)</f>
        <v>0</v>
      </c>
    </row>
    <row r="21" spans="1:5" s="2" customFormat="1" ht="20.100000000000001" customHeight="1" x14ac:dyDescent="0.25">
      <c r="A21" s="260" t="s">
        <v>3</v>
      </c>
      <c r="B21" s="260"/>
      <c r="C21" s="260"/>
      <c r="D21" s="260"/>
      <c r="E21" s="33"/>
    </row>
    <row r="22" spans="1:5" s="2" customFormat="1" ht="20.100000000000001" customHeight="1" x14ac:dyDescent="0.25">
      <c r="A22" s="260" t="s">
        <v>4</v>
      </c>
      <c r="B22" s="260"/>
      <c r="C22" s="260"/>
      <c r="D22" s="260"/>
      <c r="E22" s="35"/>
    </row>
    <row r="23" spans="1:5" s="2" customFormat="1" ht="20.100000000000001" customHeight="1" x14ac:dyDescent="0.25">
      <c r="A23" s="260" t="s">
        <v>6</v>
      </c>
      <c r="B23" s="260"/>
      <c r="C23" s="260"/>
      <c r="D23" s="260"/>
      <c r="E23" s="36"/>
    </row>
    <row r="24" spans="1:5" s="2" customFormat="1" ht="20.100000000000001" customHeight="1" x14ac:dyDescent="0.25">
      <c r="A24" s="260" t="s">
        <v>5</v>
      </c>
      <c r="B24" s="260"/>
      <c r="C24" s="260"/>
      <c r="D24" s="260"/>
      <c r="E24" s="40">
        <f>SUM(E21*E23)</f>
        <v>0</v>
      </c>
    </row>
    <row r="25" spans="1:5" s="2" customFormat="1" ht="20.100000000000001" customHeight="1" x14ac:dyDescent="0.25">
      <c r="A25" s="260" t="s">
        <v>7</v>
      </c>
      <c r="B25" s="260"/>
      <c r="C25" s="260"/>
      <c r="D25" s="260"/>
      <c r="E25" s="40">
        <f>SUM(E20+E24)</f>
        <v>0</v>
      </c>
    </row>
    <row r="26" spans="1:5" s="2" customFormat="1" ht="20.100000000000001" customHeight="1" x14ac:dyDescent="0.25">
      <c r="A26" s="260" t="s">
        <v>14</v>
      </c>
      <c r="B26" s="260"/>
      <c r="C26" s="260"/>
      <c r="D26" s="260"/>
      <c r="E26" s="36"/>
    </row>
    <row r="27" spans="1:5" s="2" customFormat="1" ht="20.100000000000001" customHeight="1" x14ac:dyDescent="0.25">
      <c r="A27" s="260" t="s">
        <v>12</v>
      </c>
      <c r="B27" s="260"/>
      <c r="C27" s="260"/>
      <c r="D27" s="260"/>
      <c r="E27" s="40">
        <f>SUM(E25*E26)</f>
        <v>0</v>
      </c>
    </row>
    <row r="28" spans="1:5" s="2" customFormat="1" ht="20.100000000000001" customHeight="1" thickBot="1" x14ac:dyDescent="0.3">
      <c r="A28" s="260" t="s">
        <v>9</v>
      </c>
      <c r="B28" s="260"/>
      <c r="C28" s="260"/>
      <c r="D28" s="260"/>
      <c r="E28" s="39">
        <f>IF(E12="",0,ROUND(DATEDIF(E12,E13+1,"y")*12+DATEDIF(E12,E13+1,"ym")+DATEDIF(E12,E13+1,"md")/30,4))</f>
        <v>0</v>
      </c>
    </row>
    <row r="29" spans="1:5" s="2" customFormat="1" ht="20.100000000000001" customHeight="1" thickBot="1" x14ac:dyDescent="0.3">
      <c r="A29" s="260" t="s">
        <v>108</v>
      </c>
      <c r="B29" s="260"/>
      <c r="C29" s="260"/>
      <c r="D29" s="290"/>
      <c r="E29" s="41">
        <f>SUM(E27*E28)</f>
        <v>0</v>
      </c>
    </row>
    <row r="30" spans="1:5" x14ac:dyDescent="0.25">
      <c r="A30" s="26"/>
      <c r="B30" s="11"/>
      <c r="C30" s="11"/>
      <c r="D30" s="11"/>
      <c r="E30" s="27"/>
    </row>
    <row r="31" spans="1:5" ht="20.100000000000001" customHeight="1" thickBot="1" x14ac:dyDescent="0.3">
      <c r="A31" s="278" t="s">
        <v>13</v>
      </c>
      <c r="B31" s="278"/>
      <c r="C31" s="278"/>
      <c r="D31" s="278"/>
      <c r="E31" s="37"/>
    </row>
    <row r="32" spans="1:5" ht="20.100000000000001" customHeight="1" thickBot="1" x14ac:dyDescent="0.3">
      <c r="A32" s="278" t="s">
        <v>109</v>
      </c>
      <c r="B32" s="278"/>
      <c r="C32" s="278"/>
      <c r="D32" s="279"/>
      <c r="E32" s="41">
        <f>SUM(E29*E31)</f>
        <v>0</v>
      </c>
    </row>
    <row r="33" spans="1:12" x14ac:dyDescent="0.25">
      <c r="A33" s="28"/>
      <c r="B33" s="10"/>
      <c r="C33" s="10"/>
      <c r="D33" s="10"/>
      <c r="E33" s="23"/>
    </row>
    <row r="34" spans="1:12" x14ac:dyDescent="0.25">
      <c r="A34" s="276"/>
      <c r="B34" s="7"/>
      <c r="C34" s="7"/>
      <c r="D34" s="7"/>
      <c r="E34" s="29"/>
    </row>
    <row r="35" spans="1:12" x14ac:dyDescent="0.25">
      <c r="A35" s="277"/>
      <c r="B35" s="7"/>
      <c r="C35" s="7"/>
      <c r="D35" s="7"/>
      <c r="E35" s="29"/>
    </row>
    <row r="36" spans="1:12" x14ac:dyDescent="0.25">
      <c r="A36" s="18"/>
      <c r="B36" s="7"/>
      <c r="C36" s="7"/>
      <c r="D36" s="7"/>
      <c r="E36" s="29"/>
    </row>
    <row r="37" spans="1:12" x14ac:dyDescent="0.25">
      <c r="A37" s="18"/>
      <c r="B37" s="7"/>
      <c r="C37" s="266" t="s">
        <v>23</v>
      </c>
      <c r="D37" s="267"/>
      <c r="E37" s="29"/>
    </row>
    <row r="38" spans="1:12" x14ac:dyDescent="0.25">
      <c r="A38" s="18"/>
      <c r="B38" s="7"/>
      <c r="C38" s="268" t="s">
        <v>24</v>
      </c>
      <c r="D38" s="269"/>
      <c r="E38" s="29"/>
      <c r="K38" s="6"/>
    </row>
    <row r="39" spans="1:12" x14ac:dyDescent="0.25">
      <c r="A39" s="18"/>
      <c r="B39" s="7"/>
      <c r="C39" s="7"/>
      <c r="D39" s="7"/>
      <c r="E39" s="29"/>
      <c r="K39" s="6"/>
    </row>
    <row r="40" spans="1:12" x14ac:dyDescent="0.25">
      <c r="A40" s="18"/>
      <c r="B40" s="7"/>
      <c r="C40" s="7"/>
      <c r="D40" s="7"/>
      <c r="E40" s="29"/>
      <c r="K40" s="6"/>
    </row>
    <row r="41" spans="1:12" ht="15.75" thickBot="1" x14ac:dyDescent="0.3">
      <c r="A41" s="144" t="s">
        <v>92</v>
      </c>
      <c r="B41" s="263" t="str">
        <f>IF(C5="","",IF(RESUMEN!D4="","",RESUMEN!D4))</f>
        <v/>
      </c>
      <c r="C41" s="264"/>
      <c r="D41" s="265"/>
      <c r="E41" s="31"/>
      <c r="K41" s="6"/>
    </row>
    <row r="42" spans="1:12" x14ac:dyDescent="0.25">
      <c r="K42" s="6"/>
    </row>
    <row r="46" spans="1:12" x14ac:dyDescent="0.25">
      <c r="L46" s="5"/>
    </row>
  </sheetData>
  <sheetProtection password="CDCA" sheet="1" objects="1" scenarios="1"/>
  <mergeCells count="27">
    <mergeCell ref="C37:D37"/>
    <mergeCell ref="C38:D38"/>
    <mergeCell ref="B41:D41"/>
    <mergeCell ref="A27:D27"/>
    <mergeCell ref="A28:D28"/>
    <mergeCell ref="A29:D29"/>
    <mergeCell ref="A31:D31"/>
    <mergeCell ref="A32:D32"/>
    <mergeCell ref="A34:A35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7:C9"/>
    <mergeCell ref="A1:E1"/>
    <mergeCell ref="A2:E2"/>
    <mergeCell ref="A3:E3"/>
    <mergeCell ref="A5:B5"/>
    <mergeCell ref="C5:E5"/>
  </mergeCells>
  <printOptions horizontalCentered="1" verticalCentered="1"/>
  <pageMargins left="0.70866141732283472" right="0.59055118110236227" top="0.74803149606299213" bottom="0.74803149606299213" header="0.31496062992125984" footer="0.31496062992125984"/>
  <pageSetup paperSize="9" scale="8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tocar'!$B$3:$B$5</xm:f>
          </x14:formula1>
          <xm:sqref>E15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workbookViewId="0">
      <selection activeCell="I4" sqref="I4"/>
    </sheetView>
  </sheetViews>
  <sheetFormatPr baseColWidth="10" defaultRowHeight="15" x14ac:dyDescent="0.25"/>
  <cols>
    <col min="3" max="3" customWidth="true" width="15.42578125" collapsed="false"/>
    <col min="4" max="4" customWidth="true" width="50.7109375" collapsed="false"/>
    <col min="6" max="6" bestFit="true" customWidth="true" width="10.7109375" collapsed="false"/>
  </cols>
  <sheetData>
    <row r="1" spans="1:6" x14ac:dyDescent="0.25">
      <c r="A1" s="270" t="s">
        <v>25</v>
      </c>
      <c r="B1" s="271"/>
      <c r="C1" s="271"/>
      <c r="D1" s="271"/>
      <c r="E1" s="272"/>
    </row>
    <row r="2" spans="1:6" ht="83.25" customHeight="1" x14ac:dyDescent="0.25">
      <c r="A2" s="281"/>
      <c r="B2" s="282"/>
      <c r="C2" s="282"/>
      <c r="D2" s="282"/>
      <c r="E2" s="283"/>
    </row>
    <row r="3" spans="1:6" x14ac:dyDescent="0.25">
      <c r="A3" s="294" t="s">
        <v>28</v>
      </c>
      <c r="B3" s="295"/>
      <c r="C3" s="295"/>
      <c r="D3" s="295"/>
      <c r="E3" s="296"/>
    </row>
    <row r="4" spans="1:6" x14ac:dyDescent="0.25">
      <c r="A4" s="18"/>
      <c r="B4" s="7"/>
      <c r="C4" s="9"/>
      <c r="D4" s="9"/>
      <c r="E4" s="19"/>
    </row>
    <row r="5" spans="1:6" s="2" customFormat="1" ht="20.100000000000001" customHeight="1" x14ac:dyDescent="0.25">
      <c r="A5" s="261" t="s">
        <v>19</v>
      </c>
      <c r="B5" s="262"/>
      <c r="C5" s="280"/>
      <c r="D5" s="280"/>
      <c r="E5" s="280"/>
    </row>
    <row r="6" spans="1:6" s="2" customFormat="1" ht="20.100000000000001" customHeight="1" x14ac:dyDescent="0.25">
      <c r="A6" s="20"/>
      <c r="B6" s="15" t="s">
        <v>18</v>
      </c>
      <c r="C6" s="32"/>
      <c r="D6" s="12"/>
      <c r="E6" s="21"/>
    </row>
    <row r="7" spans="1:6" s="2" customFormat="1" ht="20.100000000000001" customHeight="1" x14ac:dyDescent="0.25">
      <c r="A7" s="284" t="s">
        <v>26</v>
      </c>
      <c r="B7" s="285"/>
      <c r="C7" s="286"/>
      <c r="D7" s="15" t="s">
        <v>20</v>
      </c>
      <c r="E7" s="140" t="str">
        <f>IF(C5&lt;&gt;"",COUNTIFS('REL DISCP1'!G9:G29,"Indefinido",'REL DISCP1'!K9:K29,"SI")+COUNTIFS('REL DISCP1 (2)'!G8:G28,"Indefinido",'REL DISCP1 (2)'!K8:K28,"SI")+COUNTIFS('REL DISCP1 (3)'!G8:G28,"Indefinido",'REL DISCP1 (3)'!K8:K28,"SI")+COUNTIFS('REL DISCP1 (4)'!G8:G28,"Indefinido",'REL DISCP1 (4)'!K8:K28,"SI")+COUNTIFS('REL DISCP1 (5)'!G8:G28,"Indefinido",'REL DISCP1 (5)'!K8:K28,"SI"),"")</f>
        <v/>
      </c>
    </row>
    <row r="8" spans="1:6" s="2" customFormat="1" ht="20.100000000000001" customHeight="1" x14ac:dyDescent="0.25">
      <c r="A8" s="284"/>
      <c r="B8" s="285"/>
      <c r="C8" s="286"/>
      <c r="D8" s="15" t="s">
        <v>21</v>
      </c>
      <c r="E8" s="140" t="str">
        <f><![CDATA[IF(C5<>"",COUNTIFS('REL DISCP1'!G9:G29,"<>Indefinido",'REL DISCP1'!J9:J29,">=6",'REL DISCP1'!K9:K29,"SI")+COUNTIFS('REL DISCP1 (2)'!G8:G28,"<>Indefinido",'REL DISCP1 (2)'!J8:J28,">=6",'REL DISCP1 (2)'!K8:K28,"SI")+COUNTIFS('REL DISCP1 (3)'!G8:G28,"<>Indefinido",'REL DISCP1 (3)'!J8:J28,">=6",'REL DISCP1 (3)'!K8:K28,"SI")+COUNTIFS('REL DISCP1 (4)'!G8:G28,"<>Indefinido",'REL DISCP1 (4)'!J8:J28,">=6",'REL DISCP1 (4)'!K8:K28,"SI")+COUNTIFS('REL DISCP1 (5)'!G8:G28,"<>Indefinido",'REL DISCP1 (5)'!J8:J28,">=6",'REL DISCP1 (5)'!K8:K28,"SI"),"")]]></f>
        <v/>
      </c>
    </row>
    <row r="9" spans="1:6" s="2" customFormat="1" ht="20.100000000000001" customHeight="1" thickBot="1" x14ac:dyDescent="0.3">
      <c r="A9" s="287"/>
      <c r="B9" s="288"/>
      <c r="C9" s="289"/>
      <c r="D9" s="15" t="s">
        <v>22</v>
      </c>
      <c r="E9" s="141" t="str">
        <f><![CDATA[IF(C5<>"",COUNTIFS('REL DISCP1'!G9:G29,"<>Indefinido",'REL DISCP1'!J9:J29,"< 6",'REL DISCP1'!K9:K29,"SI")+COUNTIFS('REL DISCP1 (2)'!G8:G28,"<>Indefinido",'REL DISCP1 (2)'!J8:J28,"< 6",'REL DISCP1 (2)'!K8:K28,"SI")+COUNTIFS('REL DISCP1 (3)'!G8:G28,"<>Indefinido",'REL DISCP1 (3)'!J8:J28,"< 6",'REL DISCP1 (3)'!K8:K28,"SI")+COUNTIFS('REL DISCP1 (4)'!G8:G28,"<>Indefinido",'REL DISCP1 (4)'!J8:J28,"< 6",'REL DISCP1 (4)'!K8:K28,"SI")+COUNTIFS('REL DISCP1 (5)'!G8:G28,"<>Indefinido",'REL DISCP1 (5)'!J8:J28,"< 6",'REL DISCP1 (5)'!K8:K28,"SI"),"")]]></f>
        <v/>
      </c>
    </row>
    <row r="10" spans="1:6" s="2" customFormat="1" ht="20.100000000000001" customHeight="1" thickBot="1" x14ac:dyDescent="0.3">
      <c r="A10" s="22"/>
      <c r="B10" s="55"/>
      <c r="C10" s="55"/>
      <c r="D10" s="13"/>
      <c r="E10" s="14">
        <f>SUM(E7:E9)</f>
        <v>0</v>
      </c>
    </row>
    <row r="11" spans="1:6" ht="7.5" customHeight="1" x14ac:dyDescent="0.25">
      <c r="A11" s="18"/>
      <c r="B11" s="7"/>
      <c r="C11" s="7"/>
      <c r="D11" s="7"/>
      <c r="E11" s="27"/>
    </row>
    <row r="12" spans="1:6" ht="20.100000000000001" customHeight="1" x14ac:dyDescent="0.25">
      <c r="A12" s="24"/>
      <c r="B12" s="16"/>
      <c r="C12" s="17"/>
      <c r="D12" s="15" t="s">
        <v>16</v>
      </c>
      <c r="E12" s="42"/>
      <c r="F12" s="4"/>
    </row>
    <row r="13" spans="1:6" ht="20.100000000000001" customHeight="1" x14ac:dyDescent="0.25">
      <c r="A13" s="24"/>
      <c r="B13" s="16"/>
      <c r="C13" s="17"/>
      <c r="D13" s="15" t="s">
        <v>17</v>
      </c>
      <c r="E13" s="42"/>
    </row>
    <row r="14" spans="1:6" x14ac:dyDescent="0.25">
      <c r="A14" s="25"/>
      <c r="B14" s="9"/>
      <c r="C14" s="9"/>
      <c r="D14" s="9"/>
      <c r="E14" s="38"/>
    </row>
    <row r="15" spans="1:6" s="2" customFormat="1" ht="20.100000000000001" customHeight="1" x14ac:dyDescent="0.25">
      <c r="A15" s="260" t="s">
        <v>27</v>
      </c>
      <c r="B15" s="260"/>
      <c r="C15" s="260"/>
      <c r="D15" s="260"/>
      <c r="E15" s="43"/>
    </row>
    <row r="16" spans="1:6" s="2" customFormat="1" ht="20.100000000000001" customHeight="1" x14ac:dyDescent="0.25">
      <c r="A16" s="260" t="s">
        <v>15</v>
      </c>
      <c r="B16" s="260"/>
      <c r="C16" s="260"/>
      <c r="D16" s="260"/>
      <c r="E16" s="33"/>
    </row>
    <row r="17" spans="1:5" s="2" customFormat="1" ht="20.100000000000001" customHeight="1" x14ac:dyDescent="0.25">
      <c r="A17" s="260" t="s">
        <v>0</v>
      </c>
      <c r="B17" s="260"/>
      <c r="C17" s="260"/>
      <c r="D17" s="260"/>
      <c r="E17" s="34"/>
    </row>
    <row r="18" spans="1:5" s="2" customFormat="1" ht="20.100000000000001" customHeight="1" x14ac:dyDescent="0.25">
      <c r="A18" s="260" t="s">
        <v>1</v>
      </c>
      <c r="B18" s="260"/>
      <c r="C18" s="260"/>
      <c r="D18" s="260"/>
      <c r="E18" s="33"/>
    </row>
    <row r="19" spans="1:5" s="2" customFormat="1" ht="20.100000000000001" customHeight="1" x14ac:dyDescent="0.25">
      <c r="A19" s="260" t="s">
        <v>2</v>
      </c>
      <c r="B19" s="260"/>
      <c r="C19" s="260"/>
      <c r="D19" s="260"/>
      <c r="E19" s="33"/>
    </row>
    <row r="20" spans="1:5" s="2" customFormat="1" ht="20.100000000000001" customHeight="1" x14ac:dyDescent="0.25">
      <c r="A20" s="260" t="s">
        <v>8</v>
      </c>
      <c r="B20" s="260"/>
      <c r="C20" s="260"/>
      <c r="D20" s="260"/>
      <c r="E20" s="40">
        <f>SUM(E16+E18+E19)</f>
        <v>0</v>
      </c>
    </row>
    <row r="21" spans="1:5" s="2" customFormat="1" ht="20.100000000000001" customHeight="1" x14ac:dyDescent="0.25">
      <c r="A21" s="260" t="s">
        <v>3</v>
      </c>
      <c r="B21" s="260"/>
      <c r="C21" s="260"/>
      <c r="D21" s="260"/>
      <c r="E21" s="33"/>
    </row>
    <row r="22" spans="1:5" s="2" customFormat="1" ht="20.100000000000001" customHeight="1" x14ac:dyDescent="0.25">
      <c r="A22" s="260" t="s">
        <v>4</v>
      </c>
      <c r="B22" s="260"/>
      <c r="C22" s="260"/>
      <c r="D22" s="260"/>
      <c r="E22" s="35"/>
    </row>
    <row r="23" spans="1:5" s="2" customFormat="1" ht="20.100000000000001" customHeight="1" x14ac:dyDescent="0.25">
      <c r="A23" s="260" t="s">
        <v>6</v>
      </c>
      <c r="B23" s="260"/>
      <c r="C23" s="260"/>
      <c r="D23" s="260"/>
      <c r="E23" s="36"/>
    </row>
    <row r="24" spans="1:5" s="2" customFormat="1" ht="20.100000000000001" customHeight="1" x14ac:dyDescent="0.25">
      <c r="A24" s="260" t="s">
        <v>5</v>
      </c>
      <c r="B24" s="260"/>
      <c r="C24" s="260"/>
      <c r="D24" s="260"/>
      <c r="E24" s="40">
        <f>SUM(E21*E23)</f>
        <v>0</v>
      </c>
    </row>
    <row r="25" spans="1:5" s="2" customFormat="1" ht="20.100000000000001" customHeight="1" x14ac:dyDescent="0.25">
      <c r="A25" s="260" t="s">
        <v>7</v>
      </c>
      <c r="B25" s="260"/>
      <c r="C25" s="260"/>
      <c r="D25" s="260"/>
      <c r="E25" s="40">
        <f>SUM(E20+E24)</f>
        <v>0</v>
      </c>
    </row>
    <row r="26" spans="1:5" s="2" customFormat="1" ht="20.100000000000001" customHeight="1" x14ac:dyDescent="0.25">
      <c r="A26" s="260" t="s">
        <v>14</v>
      </c>
      <c r="B26" s="260"/>
      <c r="C26" s="260"/>
      <c r="D26" s="260"/>
      <c r="E26" s="36"/>
    </row>
    <row r="27" spans="1:5" s="2" customFormat="1" ht="20.100000000000001" customHeight="1" x14ac:dyDescent="0.25">
      <c r="A27" s="260" t="s">
        <v>12</v>
      </c>
      <c r="B27" s="260"/>
      <c r="C27" s="260"/>
      <c r="D27" s="260"/>
      <c r="E27" s="40">
        <f>SUM(E25*E26)</f>
        <v>0</v>
      </c>
    </row>
    <row r="28" spans="1:5" s="2" customFormat="1" ht="20.100000000000001" customHeight="1" thickBot="1" x14ac:dyDescent="0.3">
      <c r="A28" s="260" t="s">
        <v>9</v>
      </c>
      <c r="B28" s="260"/>
      <c r="C28" s="260"/>
      <c r="D28" s="260"/>
      <c r="E28" s="39">
        <f>IF(E12="",0,ROUND(DATEDIF(E12,E13+1,"y")*12+DATEDIF(E12,E13+1,"ym")+DATEDIF(E12,E13+1,"md")/30,4))</f>
        <v>0</v>
      </c>
    </row>
    <row r="29" spans="1:5" s="2" customFormat="1" ht="20.100000000000001" customHeight="1" thickBot="1" x14ac:dyDescent="0.3">
      <c r="A29" s="260" t="s">
        <v>108</v>
      </c>
      <c r="B29" s="260"/>
      <c r="C29" s="260"/>
      <c r="D29" s="290"/>
      <c r="E29" s="41">
        <f>SUM(E27*E28)</f>
        <v>0</v>
      </c>
    </row>
    <row r="30" spans="1:5" x14ac:dyDescent="0.25">
      <c r="A30" s="26"/>
      <c r="B30" s="11"/>
      <c r="C30" s="11"/>
      <c r="D30" s="11"/>
      <c r="E30" s="27"/>
    </row>
    <row r="31" spans="1:5" ht="20.100000000000001" customHeight="1" thickBot="1" x14ac:dyDescent="0.3">
      <c r="A31" s="278" t="s">
        <v>13</v>
      </c>
      <c r="B31" s="278"/>
      <c r="C31" s="278"/>
      <c r="D31" s="278"/>
      <c r="E31" s="37"/>
    </row>
    <row r="32" spans="1:5" ht="20.100000000000001" customHeight="1" thickBot="1" x14ac:dyDescent="0.3">
      <c r="A32" s="278" t="s">
        <v>109</v>
      </c>
      <c r="B32" s="278"/>
      <c r="C32" s="278"/>
      <c r="D32" s="279"/>
      <c r="E32" s="41">
        <f>SUM(E29*E31)</f>
        <v>0</v>
      </c>
    </row>
    <row r="33" spans="1:12" x14ac:dyDescent="0.25">
      <c r="A33" s="28"/>
      <c r="B33" s="10"/>
      <c r="C33" s="10"/>
      <c r="D33" s="10"/>
      <c r="E33" s="23"/>
    </row>
    <row r="34" spans="1:12" x14ac:dyDescent="0.25">
      <c r="A34" s="276"/>
      <c r="B34" s="7"/>
      <c r="C34" s="7"/>
      <c r="D34" s="7"/>
      <c r="E34" s="29"/>
    </row>
    <row r="35" spans="1:12" x14ac:dyDescent="0.25">
      <c r="A35" s="277"/>
      <c r="B35" s="7"/>
      <c r="C35" s="7"/>
      <c r="D35" s="7"/>
      <c r="E35" s="29"/>
    </row>
    <row r="36" spans="1:12" x14ac:dyDescent="0.25">
      <c r="A36" s="18"/>
      <c r="B36" s="7"/>
      <c r="C36" s="7"/>
      <c r="D36" s="7"/>
      <c r="E36" s="29"/>
    </row>
    <row r="37" spans="1:12" x14ac:dyDescent="0.25">
      <c r="A37" s="18"/>
      <c r="B37" s="7"/>
      <c r="C37" s="266" t="s">
        <v>23</v>
      </c>
      <c r="D37" s="267"/>
      <c r="E37" s="29"/>
    </row>
    <row r="38" spans="1:12" x14ac:dyDescent="0.25">
      <c r="A38" s="18"/>
      <c r="B38" s="7"/>
      <c r="C38" s="268" t="s">
        <v>24</v>
      </c>
      <c r="D38" s="269"/>
      <c r="E38" s="29"/>
      <c r="K38" s="6"/>
    </row>
    <row r="39" spans="1:12" x14ac:dyDescent="0.25">
      <c r="A39" s="18"/>
      <c r="B39" s="7"/>
      <c r="C39" s="7"/>
      <c r="D39" s="7"/>
      <c r="E39" s="29"/>
      <c r="K39" s="6"/>
    </row>
    <row r="40" spans="1:12" x14ac:dyDescent="0.25">
      <c r="A40" s="18"/>
      <c r="B40" s="7"/>
      <c r="C40" s="7"/>
      <c r="D40" s="7"/>
      <c r="E40" s="29"/>
      <c r="K40" s="6"/>
    </row>
    <row r="41" spans="1:12" ht="15.75" thickBot="1" x14ac:dyDescent="0.3">
      <c r="A41" s="144" t="s">
        <v>68</v>
      </c>
      <c r="B41" s="263" t="str">
        <f>IF(C5="","",IF(RESUMEN!D4="","",RESUMEN!D4))</f>
        <v/>
      </c>
      <c r="C41" s="264"/>
      <c r="D41" s="265"/>
      <c r="E41" s="31"/>
      <c r="K41" s="6"/>
    </row>
    <row r="42" spans="1:12" x14ac:dyDescent="0.25">
      <c r="K42" s="6"/>
    </row>
    <row r="46" spans="1:12" x14ac:dyDescent="0.25">
      <c r="L46" s="5"/>
    </row>
  </sheetData>
  <mergeCells count="27">
    <mergeCell ref="C37:D37"/>
    <mergeCell ref="C38:D38"/>
    <mergeCell ref="B41:D41"/>
    <mergeCell ref="A27:D27"/>
    <mergeCell ref="A28:D28"/>
    <mergeCell ref="A29:D29"/>
    <mergeCell ref="A31:D31"/>
    <mergeCell ref="A32:D32"/>
    <mergeCell ref="A34:A35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7:C9"/>
    <mergeCell ref="A1:E1"/>
    <mergeCell ref="A2:E2"/>
    <mergeCell ref="A3:E3"/>
    <mergeCell ref="A5:B5"/>
    <mergeCell ref="C5:E5"/>
  </mergeCells>
  <printOptions horizontalCentered="1" verticalCentered="1"/>
  <pageMargins left="0.70866141732283472" right="0.59055118110236227" top="0.74803149606299213" bottom="0.74803149606299213" header="0.31496062992125984" footer="0.31496062992125984"/>
  <pageSetup paperSize="9" scale="8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tocar'!$B$3:$B$5</xm:f>
          </x14:formula1>
          <xm:sqref>E15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workbookViewId="0">
      <selection activeCell="G3" sqref="G3"/>
    </sheetView>
  </sheetViews>
  <sheetFormatPr baseColWidth="10" defaultRowHeight="15" x14ac:dyDescent="0.25"/>
  <cols>
    <col min="3" max="3" customWidth="true" width="15.42578125" collapsed="false"/>
    <col min="4" max="4" customWidth="true" width="50.7109375" collapsed="false"/>
    <col min="6" max="6" bestFit="true" customWidth="true" width="10.7109375" collapsed="false"/>
  </cols>
  <sheetData>
    <row r="1" spans="1:6" x14ac:dyDescent="0.25">
      <c r="A1" s="270" t="s">
        <v>25</v>
      </c>
      <c r="B1" s="271"/>
      <c r="C1" s="271"/>
      <c r="D1" s="271"/>
      <c r="E1" s="272"/>
    </row>
    <row r="2" spans="1:6" ht="83.25" customHeight="1" x14ac:dyDescent="0.25">
      <c r="A2" s="281"/>
      <c r="B2" s="282"/>
      <c r="C2" s="282"/>
      <c r="D2" s="282"/>
      <c r="E2" s="283"/>
    </row>
    <row r="3" spans="1:6" x14ac:dyDescent="0.25">
      <c r="A3" s="294" t="s">
        <v>28</v>
      </c>
      <c r="B3" s="295"/>
      <c r="C3" s="295"/>
      <c r="D3" s="295"/>
      <c r="E3" s="296"/>
    </row>
    <row r="4" spans="1:6" x14ac:dyDescent="0.25">
      <c r="A4" s="18"/>
      <c r="B4" s="7"/>
      <c r="C4" s="9"/>
      <c r="D4" s="9"/>
      <c r="E4" s="19"/>
    </row>
    <row r="5" spans="1:6" s="2" customFormat="1" ht="20.100000000000001" customHeight="1" x14ac:dyDescent="0.25">
      <c r="A5" s="261" t="s">
        <v>19</v>
      </c>
      <c r="B5" s="262"/>
      <c r="C5" s="280"/>
      <c r="D5" s="280"/>
      <c r="E5" s="280"/>
    </row>
    <row r="6" spans="1:6" s="2" customFormat="1" ht="20.100000000000001" customHeight="1" x14ac:dyDescent="0.25">
      <c r="A6" s="20"/>
      <c r="B6" s="15" t="s">
        <v>18</v>
      </c>
      <c r="C6" s="32"/>
      <c r="D6" s="12"/>
      <c r="E6" s="21"/>
    </row>
    <row r="7" spans="1:6" s="2" customFormat="1" ht="20.100000000000001" customHeight="1" x14ac:dyDescent="0.25">
      <c r="A7" s="284" t="s">
        <v>26</v>
      </c>
      <c r="B7" s="285"/>
      <c r="C7" s="286"/>
      <c r="D7" s="15" t="s">
        <v>20</v>
      </c>
      <c r="E7" s="140" t="str">
        <f>IF(C5&lt;&gt;"",COUNTIFS('REL DISCP1'!G9:G29,"Indefinido",'REL DISCP1'!K9:K29,"SI")+COUNTIFS('REL DISCP1 (2)'!G8:G28,"Indefinido",'REL DISCP1 (2)'!K8:K28,"SI")+COUNTIFS('REL DISCP1 (3)'!G8:G28,"Indefinido",'REL DISCP1 (3)'!K8:K28,"SI")+COUNTIFS('REL DISCP1 (4)'!G8:G28,"Indefinido",'REL DISCP1 (4)'!K8:K28,"SI")+COUNTIFS('REL DISCP1 (5)'!G8:G28,"Indefinido",'REL DISCP1 (5)'!K8:K28,"SI"),"")</f>
        <v/>
      </c>
    </row>
    <row r="8" spans="1:6" s="2" customFormat="1" ht="20.100000000000001" customHeight="1" x14ac:dyDescent="0.25">
      <c r="A8" s="284"/>
      <c r="B8" s="285"/>
      <c r="C8" s="286"/>
      <c r="D8" s="15" t="s">
        <v>21</v>
      </c>
      <c r="E8" s="140" t="str">
        <f><![CDATA[IF(C5<>"",COUNTIFS('REL DISCP1'!G9:G29,"<>Indefinido",'REL DISCP1'!J9:J29,">=6",'REL DISCP1'!K9:K29,"SI")+COUNTIFS('REL DISCP1 (2)'!G8:G28,"<>Indefinido",'REL DISCP1 (2)'!J8:J28,">=6",'REL DISCP1 (2)'!K8:K28,"SI")+COUNTIFS('REL DISCP1 (3)'!G8:G28,"<>Indefinido",'REL DISCP1 (3)'!J8:J28,">=6",'REL DISCP1 (3)'!K8:K28,"SI")+COUNTIFS('REL DISCP1 (4)'!G8:G28,"<>Indefinido",'REL DISCP1 (4)'!J8:J28,">=6",'REL DISCP1 (4)'!K8:K28,"SI")+COUNTIFS('REL DISCP1 (5)'!G8:G28,"<>Indefinido",'REL DISCP1 (5)'!J8:J28,">=6",'REL DISCP1 (5)'!K8:K28,"SI"),"")]]></f>
        <v/>
      </c>
    </row>
    <row r="9" spans="1:6" s="2" customFormat="1" ht="20.100000000000001" customHeight="1" thickBot="1" x14ac:dyDescent="0.3">
      <c r="A9" s="287"/>
      <c r="B9" s="288"/>
      <c r="C9" s="289"/>
      <c r="D9" s="15" t="s">
        <v>22</v>
      </c>
      <c r="E9" s="141" t="str">
        <f><![CDATA[IF(C5<>"",COUNTIFS('REL DISCP1'!G9:G29,"<>Indefinido",'REL DISCP1'!J9:J29,"< 6",'REL DISCP1'!K9:K29,"SI")+COUNTIFS('REL DISCP1 (2)'!G8:G28,"<>Indefinido",'REL DISCP1 (2)'!J8:J28,"< 6",'REL DISCP1 (2)'!K8:K28,"SI")+COUNTIFS('REL DISCP1 (3)'!G8:G28,"<>Indefinido",'REL DISCP1 (3)'!J8:J28,"< 6",'REL DISCP1 (3)'!K8:K28,"SI")+COUNTIFS('REL DISCP1 (4)'!G8:G28,"<>Indefinido",'REL DISCP1 (4)'!J8:J28,"< 6",'REL DISCP1 (4)'!K8:K28,"SI")+COUNTIFS('REL DISCP1 (5)'!G8:G28,"<>Indefinido",'REL DISCP1 (5)'!J8:J28,"< 6",'REL DISCP1 (5)'!K8:K28,"SI"),"")]]></f>
        <v/>
      </c>
    </row>
    <row r="10" spans="1:6" s="2" customFormat="1" ht="20.100000000000001" customHeight="1" thickBot="1" x14ac:dyDescent="0.3">
      <c r="A10" s="22"/>
      <c r="B10" s="55"/>
      <c r="C10" s="55"/>
      <c r="D10" s="13"/>
      <c r="E10" s="14">
        <f>SUM(E7:E9)</f>
        <v>0</v>
      </c>
    </row>
    <row r="11" spans="1:6" ht="7.5" customHeight="1" x14ac:dyDescent="0.25">
      <c r="A11" s="18"/>
      <c r="B11" s="7"/>
      <c r="C11" s="7"/>
      <c r="D11" s="7"/>
      <c r="E11" s="27"/>
    </row>
    <row r="12" spans="1:6" ht="20.100000000000001" customHeight="1" x14ac:dyDescent="0.25">
      <c r="A12" s="24"/>
      <c r="B12" s="16"/>
      <c r="C12" s="17"/>
      <c r="D12" s="15" t="s">
        <v>16</v>
      </c>
      <c r="E12" s="42"/>
      <c r="F12" s="4"/>
    </row>
    <row r="13" spans="1:6" ht="20.100000000000001" customHeight="1" x14ac:dyDescent="0.25">
      <c r="A13" s="24"/>
      <c r="B13" s="16"/>
      <c r="C13" s="17"/>
      <c r="D13" s="15" t="s">
        <v>17</v>
      </c>
      <c r="E13" s="42"/>
    </row>
    <row r="14" spans="1:6" x14ac:dyDescent="0.25">
      <c r="A14" s="25"/>
      <c r="B14" s="9"/>
      <c r="C14" s="9"/>
      <c r="D14" s="9"/>
      <c r="E14" s="38"/>
    </row>
    <row r="15" spans="1:6" s="2" customFormat="1" ht="20.100000000000001" customHeight="1" x14ac:dyDescent="0.25">
      <c r="A15" s="260" t="s">
        <v>27</v>
      </c>
      <c r="B15" s="260"/>
      <c r="C15" s="260"/>
      <c r="D15" s="260"/>
      <c r="E15" s="43"/>
    </row>
    <row r="16" spans="1:6" s="2" customFormat="1" ht="20.100000000000001" customHeight="1" x14ac:dyDescent="0.25">
      <c r="A16" s="260" t="s">
        <v>15</v>
      </c>
      <c r="B16" s="260"/>
      <c r="C16" s="260"/>
      <c r="D16" s="260"/>
      <c r="E16" s="33"/>
    </row>
    <row r="17" spans="1:5" s="2" customFormat="1" ht="20.100000000000001" customHeight="1" x14ac:dyDescent="0.25">
      <c r="A17" s="260" t="s">
        <v>0</v>
      </c>
      <c r="B17" s="260"/>
      <c r="C17" s="260"/>
      <c r="D17" s="260"/>
      <c r="E17" s="34"/>
    </row>
    <row r="18" spans="1:5" s="2" customFormat="1" ht="20.100000000000001" customHeight="1" x14ac:dyDescent="0.25">
      <c r="A18" s="260" t="s">
        <v>1</v>
      </c>
      <c r="B18" s="260"/>
      <c r="C18" s="260"/>
      <c r="D18" s="260"/>
      <c r="E18" s="33"/>
    </row>
    <row r="19" spans="1:5" s="2" customFormat="1" ht="20.100000000000001" customHeight="1" x14ac:dyDescent="0.25">
      <c r="A19" s="260" t="s">
        <v>2</v>
      </c>
      <c r="B19" s="260"/>
      <c r="C19" s="260"/>
      <c r="D19" s="260"/>
      <c r="E19" s="33"/>
    </row>
    <row r="20" spans="1:5" s="2" customFormat="1" ht="20.100000000000001" customHeight="1" x14ac:dyDescent="0.25">
      <c r="A20" s="260" t="s">
        <v>8</v>
      </c>
      <c r="B20" s="260"/>
      <c r="C20" s="260"/>
      <c r="D20" s="260"/>
      <c r="E20" s="40">
        <f>SUM(E16+E18+E19)</f>
        <v>0</v>
      </c>
    </row>
    <row r="21" spans="1:5" s="2" customFormat="1" ht="20.100000000000001" customHeight="1" x14ac:dyDescent="0.25">
      <c r="A21" s="260" t="s">
        <v>3</v>
      </c>
      <c r="B21" s="260"/>
      <c r="C21" s="260"/>
      <c r="D21" s="260"/>
      <c r="E21" s="33"/>
    </row>
    <row r="22" spans="1:5" s="2" customFormat="1" ht="20.100000000000001" customHeight="1" x14ac:dyDescent="0.25">
      <c r="A22" s="260" t="s">
        <v>4</v>
      </c>
      <c r="B22" s="260"/>
      <c r="C22" s="260"/>
      <c r="D22" s="260"/>
      <c r="E22" s="35"/>
    </row>
    <row r="23" spans="1:5" s="2" customFormat="1" ht="20.100000000000001" customHeight="1" x14ac:dyDescent="0.25">
      <c r="A23" s="260" t="s">
        <v>6</v>
      </c>
      <c r="B23" s="260"/>
      <c r="C23" s="260"/>
      <c r="D23" s="260"/>
      <c r="E23" s="36"/>
    </row>
    <row r="24" spans="1:5" s="2" customFormat="1" ht="20.100000000000001" customHeight="1" x14ac:dyDescent="0.25">
      <c r="A24" s="260" t="s">
        <v>5</v>
      </c>
      <c r="B24" s="260"/>
      <c r="C24" s="260"/>
      <c r="D24" s="260"/>
      <c r="E24" s="40">
        <f>SUM(E21*E23)</f>
        <v>0</v>
      </c>
    </row>
    <row r="25" spans="1:5" s="2" customFormat="1" ht="20.100000000000001" customHeight="1" x14ac:dyDescent="0.25">
      <c r="A25" s="260" t="s">
        <v>7</v>
      </c>
      <c r="B25" s="260"/>
      <c r="C25" s="260"/>
      <c r="D25" s="260"/>
      <c r="E25" s="40">
        <f>SUM(E20+E24)</f>
        <v>0</v>
      </c>
    </row>
    <row r="26" spans="1:5" s="2" customFormat="1" ht="20.100000000000001" customHeight="1" x14ac:dyDescent="0.25">
      <c r="A26" s="260" t="s">
        <v>14</v>
      </c>
      <c r="B26" s="260"/>
      <c r="C26" s="260"/>
      <c r="D26" s="260"/>
      <c r="E26" s="36"/>
    </row>
    <row r="27" spans="1:5" s="2" customFormat="1" ht="20.100000000000001" customHeight="1" x14ac:dyDescent="0.25">
      <c r="A27" s="260" t="s">
        <v>12</v>
      </c>
      <c r="B27" s="260"/>
      <c r="C27" s="260"/>
      <c r="D27" s="260"/>
      <c r="E27" s="40">
        <f>SUM(E25*E26)</f>
        <v>0</v>
      </c>
    </row>
    <row r="28" spans="1:5" s="2" customFormat="1" ht="20.100000000000001" customHeight="1" thickBot="1" x14ac:dyDescent="0.3">
      <c r="A28" s="260" t="s">
        <v>9</v>
      </c>
      <c r="B28" s="260"/>
      <c r="C28" s="260"/>
      <c r="D28" s="260"/>
      <c r="E28" s="39">
        <f>IF(E12="",0,ROUND(DATEDIF(E12,E13+1,"y")*12+DATEDIF(E12,E13+1,"ym")+DATEDIF(E12,E13+1,"md")/30,4))</f>
        <v>0</v>
      </c>
    </row>
    <row r="29" spans="1:5" s="2" customFormat="1" ht="20.100000000000001" customHeight="1" thickBot="1" x14ac:dyDescent="0.3">
      <c r="A29" s="260" t="s">
        <v>108</v>
      </c>
      <c r="B29" s="260"/>
      <c r="C29" s="260"/>
      <c r="D29" s="290"/>
      <c r="E29" s="41">
        <f>SUM(E27*E28)</f>
        <v>0</v>
      </c>
    </row>
    <row r="30" spans="1:5" x14ac:dyDescent="0.25">
      <c r="A30" s="26"/>
      <c r="B30" s="11"/>
      <c r="C30" s="11"/>
      <c r="D30" s="11"/>
      <c r="E30" s="27"/>
    </row>
    <row r="31" spans="1:5" ht="20.100000000000001" customHeight="1" thickBot="1" x14ac:dyDescent="0.3">
      <c r="A31" s="278" t="s">
        <v>13</v>
      </c>
      <c r="B31" s="278"/>
      <c r="C31" s="278"/>
      <c r="D31" s="278"/>
      <c r="E31" s="37"/>
    </row>
    <row r="32" spans="1:5" ht="20.100000000000001" customHeight="1" thickBot="1" x14ac:dyDescent="0.3">
      <c r="A32" s="278" t="s">
        <v>109</v>
      </c>
      <c r="B32" s="278"/>
      <c r="C32" s="278"/>
      <c r="D32" s="279"/>
      <c r="E32" s="41">
        <f>SUM(E29*E31)</f>
        <v>0</v>
      </c>
    </row>
    <row r="33" spans="1:12" x14ac:dyDescent="0.25">
      <c r="A33" s="28"/>
      <c r="B33" s="10"/>
      <c r="C33" s="10"/>
      <c r="D33" s="10"/>
      <c r="E33" s="23"/>
      <c r="H33" s="145"/>
    </row>
    <row r="34" spans="1:12" x14ac:dyDescent="0.25">
      <c r="A34" s="276"/>
      <c r="B34" s="7"/>
      <c r="C34" s="7"/>
      <c r="D34" s="7"/>
      <c r="E34" s="29"/>
    </row>
    <row r="35" spans="1:12" x14ac:dyDescent="0.25">
      <c r="A35" s="277"/>
      <c r="B35" s="7"/>
      <c r="C35" s="7"/>
      <c r="D35" s="7"/>
      <c r="E35" s="29"/>
    </row>
    <row r="36" spans="1:12" x14ac:dyDescent="0.25">
      <c r="A36" s="18"/>
      <c r="B36" s="7"/>
      <c r="C36" s="7"/>
      <c r="D36" s="7"/>
      <c r="E36" s="29"/>
    </row>
    <row r="37" spans="1:12" x14ac:dyDescent="0.25">
      <c r="A37" s="18"/>
      <c r="B37" s="7"/>
      <c r="C37" s="266" t="s">
        <v>23</v>
      </c>
      <c r="D37" s="267"/>
      <c r="E37" s="29"/>
    </row>
    <row r="38" spans="1:12" x14ac:dyDescent="0.25">
      <c r="A38" s="18"/>
      <c r="B38" s="7"/>
      <c r="C38" s="268" t="s">
        <v>24</v>
      </c>
      <c r="D38" s="269"/>
      <c r="E38" s="29"/>
      <c r="K38" s="6"/>
    </row>
    <row r="39" spans="1:12" x14ac:dyDescent="0.25">
      <c r="A39" s="18"/>
      <c r="B39" s="7"/>
      <c r="C39" s="7"/>
      <c r="D39" s="7"/>
      <c r="E39" s="29"/>
      <c r="K39" s="6"/>
    </row>
    <row r="40" spans="1:12" x14ac:dyDescent="0.25">
      <c r="A40" s="18"/>
      <c r="B40" s="9"/>
      <c r="C40" s="9"/>
      <c r="D40" s="9"/>
      <c r="E40" s="29"/>
      <c r="K40" s="6"/>
    </row>
    <row r="41" spans="1:12" ht="15.75" thickBot="1" x14ac:dyDescent="0.3">
      <c r="A41" s="99" t="s">
        <v>92</v>
      </c>
      <c r="B41" s="297" t="str">
        <f>IF(C5="","",IF(RESUMEN!D4="","",RESUMEN!D4))</f>
        <v/>
      </c>
      <c r="C41" s="298"/>
      <c r="D41" s="299"/>
      <c r="E41" s="31"/>
      <c r="K41" s="6"/>
    </row>
    <row r="42" spans="1:12" x14ac:dyDescent="0.25">
      <c r="K42" s="6"/>
    </row>
    <row r="46" spans="1:12" x14ac:dyDescent="0.25">
      <c r="L46" s="5"/>
    </row>
  </sheetData>
  <sheetProtection password="CDCA" sheet="1" objects="1" scenarios="1"/>
  <mergeCells count="27">
    <mergeCell ref="C37:D37"/>
    <mergeCell ref="C38:D38"/>
    <mergeCell ref="B41:D41"/>
    <mergeCell ref="A27:D27"/>
    <mergeCell ref="A28:D28"/>
    <mergeCell ref="A29:D29"/>
    <mergeCell ref="A31:D31"/>
    <mergeCell ref="A32:D32"/>
    <mergeCell ref="A34:A35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7:C9"/>
    <mergeCell ref="A1:E1"/>
    <mergeCell ref="A2:E2"/>
    <mergeCell ref="A3:E3"/>
    <mergeCell ref="A5:B5"/>
    <mergeCell ref="C5:E5"/>
  </mergeCells>
  <printOptions horizontalCentered="1" verticalCentered="1"/>
  <pageMargins left="0.70866141732283472" right="0.59055118110236227" top="0.74803149606299213" bottom="0.74803149606299213" header="0.31496062992125984" footer="0.31496062992125984"/>
  <pageSetup paperSize="9" scale="8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tocar'!$B$3:$B$5</xm:f>
          </x14:formula1>
          <xm:sqref>E15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workbookViewId="0">
      <selection activeCell="A2" sqref="A2:E2"/>
    </sheetView>
  </sheetViews>
  <sheetFormatPr baseColWidth="10" defaultRowHeight="15" x14ac:dyDescent="0.25"/>
  <cols>
    <col min="3" max="3" customWidth="true" width="15.42578125" collapsed="false"/>
    <col min="4" max="4" customWidth="true" width="50.7109375" collapsed="false"/>
    <col min="6" max="6" bestFit="true" customWidth="true" width="10.7109375" collapsed="false"/>
  </cols>
  <sheetData>
    <row r="1" spans="1:6" x14ac:dyDescent="0.25">
      <c r="A1" s="270" t="s">
        <v>25</v>
      </c>
      <c r="B1" s="271"/>
      <c r="C1" s="271"/>
      <c r="D1" s="271"/>
      <c r="E1" s="272"/>
    </row>
    <row r="2" spans="1:6" ht="83.25" customHeight="1" x14ac:dyDescent="0.25">
      <c r="A2" s="281"/>
      <c r="B2" s="282"/>
      <c r="C2" s="282"/>
      <c r="D2" s="282"/>
      <c r="E2" s="283"/>
    </row>
    <row r="3" spans="1:6" x14ac:dyDescent="0.25">
      <c r="A3" s="294" t="s">
        <v>28</v>
      </c>
      <c r="B3" s="295"/>
      <c r="C3" s="295"/>
      <c r="D3" s="295"/>
      <c r="E3" s="296"/>
    </row>
    <row r="4" spans="1:6" x14ac:dyDescent="0.25">
      <c r="A4" s="18"/>
      <c r="B4" s="7"/>
      <c r="C4" s="9"/>
      <c r="D4" s="9"/>
      <c r="E4" s="19"/>
    </row>
    <row r="5" spans="1:6" s="2" customFormat="1" ht="20.100000000000001" customHeight="1" x14ac:dyDescent="0.25">
      <c r="A5" s="261" t="s">
        <v>19</v>
      </c>
      <c r="B5" s="262"/>
      <c r="C5" s="280"/>
      <c r="D5" s="280"/>
      <c r="E5" s="280"/>
    </row>
    <row r="6" spans="1:6" s="2" customFormat="1" ht="20.100000000000001" customHeight="1" x14ac:dyDescent="0.25">
      <c r="A6" s="20"/>
      <c r="B6" s="15" t="s">
        <v>18</v>
      </c>
      <c r="C6" s="32"/>
      <c r="D6" s="12"/>
      <c r="E6" s="21"/>
    </row>
    <row r="7" spans="1:6" s="2" customFormat="1" ht="20.100000000000001" customHeight="1" x14ac:dyDescent="0.25">
      <c r="A7" s="284" t="s">
        <v>26</v>
      </c>
      <c r="B7" s="285"/>
      <c r="C7" s="286"/>
      <c r="D7" s="15" t="s">
        <v>20</v>
      </c>
      <c r="E7" s="140" t="str">
        <f>IF(C5&lt;&gt;"",COUNTIFS('REL DISCP1'!G9:G29,"Indefinido",'REL DISCP1'!K9:K29,"SI")+COUNTIFS('REL DISCP1 (2)'!G8:G28,"Indefinido",'REL DISCP1 (2)'!K8:K28,"SI")+COUNTIFS('REL DISCP1 (3)'!G8:G28,"Indefinido",'REL DISCP1 (3)'!K8:K28,"SI")+COUNTIFS('REL DISCP1 (4)'!G8:G28,"Indefinido",'REL DISCP1 (4)'!K8:K28,"SI")+COUNTIFS('REL DISCP1 (5)'!G8:G28,"Indefinido",'REL DISCP1 (5)'!K8:K28,"SI"),"")</f>
        <v/>
      </c>
    </row>
    <row r="8" spans="1:6" s="2" customFormat="1" ht="20.100000000000001" customHeight="1" x14ac:dyDescent="0.25">
      <c r="A8" s="284"/>
      <c r="B8" s="285"/>
      <c r="C8" s="286"/>
      <c r="D8" s="15" t="s">
        <v>21</v>
      </c>
      <c r="E8" s="140" t="str">
        <f><![CDATA[IF(C5<>"",COUNTIFS('REL DISCP1'!G9:G29,"<>Indefinido",'REL DISCP1'!J9:J29,">=6",'REL DISCP1'!K9:K29,"SI")+COUNTIFS('REL DISCP1 (2)'!G8:G28,"<>Indefinido",'REL DISCP1 (2)'!J8:J28,">=6",'REL DISCP1 (2)'!K8:K28,"SI")+COUNTIFS('REL DISCP1 (3)'!G8:G28,"<>Indefinido",'REL DISCP1 (3)'!J8:J28,">=6",'REL DISCP1 (3)'!K8:K28,"SI")+COUNTIFS('REL DISCP1 (4)'!G8:G28,"<>Indefinido",'REL DISCP1 (4)'!J8:J28,">=6",'REL DISCP1 (4)'!K8:K28,"SI")+COUNTIFS('REL DISCP1 (5)'!G8:G28,"<>Indefinido",'REL DISCP1 (5)'!J8:J28,">=6",'REL DISCP1 (5)'!K8:K28,"SI"),"")]]></f>
        <v/>
      </c>
    </row>
    <row r="9" spans="1:6" s="2" customFormat="1" ht="20.100000000000001" customHeight="1" thickBot="1" x14ac:dyDescent="0.3">
      <c r="A9" s="287"/>
      <c r="B9" s="288"/>
      <c r="C9" s="289"/>
      <c r="D9" s="15" t="s">
        <v>22</v>
      </c>
      <c r="E9" s="141" t="str">
        <f><![CDATA[IF(C5<>"",COUNTIFS('REL DISCP1'!G9:G29,"<>Indefinido",'REL DISCP1'!J9:J29,"< 6",'REL DISCP1'!K9:K29,"SI")+COUNTIFS('REL DISCP1 (2)'!G8:G28,"<>Indefinido",'REL DISCP1 (2)'!J8:J28,"< 6",'REL DISCP1 (2)'!K8:K28,"SI")+COUNTIFS('REL DISCP1 (3)'!G8:G28,"<>Indefinido",'REL DISCP1 (3)'!J8:J28,"< 6",'REL DISCP1 (3)'!K8:K28,"SI")+COUNTIFS('REL DISCP1 (4)'!G8:G28,"<>Indefinido",'REL DISCP1 (4)'!J8:J28,"< 6",'REL DISCP1 (4)'!K8:K28,"SI")+COUNTIFS('REL DISCP1 (5)'!G8:G28,"<>Indefinido",'REL DISCP1 (5)'!J8:J28,"< 6",'REL DISCP1 (5)'!K8:K28,"SI"),"")]]></f>
        <v/>
      </c>
    </row>
    <row r="10" spans="1:6" s="2" customFormat="1" ht="20.100000000000001" customHeight="1" thickBot="1" x14ac:dyDescent="0.3">
      <c r="A10" s="22"/>
      <c r="B10" s="55"/>
      <c r="C10" s="55"/>
      <c r="D10" s="13"/>
      <c r="E10" s="14">
        <f>SUM(E7:E9)</f>
        <v>0</v>
      </c>
    </row>
    <row r="11" spans="1:6" ht="7.5" customHeight="1" x14ac:dyDescent="0.25">
      <c r="A11" s="18"/>
      <c r="B11" s="7"/>
      <c r="C11" s="7"/>
      <c r="D11" s="7"/>
      <c r="E11" s="27"/>
    </row>
    <row r="12" spans="1:6" ht="20.100000000000001" customHeight="1" x14ac:dyDescent="0.25">
      <c r="A12" s="24"/>
      <c r="B12" s="16"/>
      <c r="C12" s="17"/>
      <c r="D12" s="15" t="s">
        <v>16</v>
      </c>
      <c r="E12" s="42"/>
      <c r="F12" s="4"/>
    </row>
    <row r="13" spans="1:6" ht="20.100000000000001" customHeight="1" x14ac:dyDescent="0.25">
      <c r="A13" s="24"/>
      <c r="B13" s="16"/>
      <c r="C13" s="17"/>
      <c r="D13" s="15" t="s">
        <v>17</v>
      </c>
      <c r="E13" s="42"/>
    </row>
    <row r="14" spans="1:6" x14ac:dyDescent="0.25">
      <c r="A14" s="25"/>
      <c r="B14" s="9"/>
      <c r="C14" s="9"/>
      <c r="D14" s="9"/>
      <c r="E14" s="38"/>
    </row>
    <row r="15" spans="1:6" s="2" customFormat="1" ht="20.100000000000001" customHeight="1" x14ac:dyDescent="0.25">
      <c r="A15" s="260" t="s">
        <v>27</v>
      </c>
      <c r="B15" s="260"/>
      <c r="C15" s="260"/>
      <c r="D15" s="260"/>
      <c r="E15" s="43"/>
    </row>
    <row r="16" spans="1:6" s="2" customFormat="1" ht="20.100000000000001" customHeight="1" x14ac:dyDescent="0.25">
      <c r="A16" s="260" t="s">
        <v>15</v>
      </c>
      <c r="B16" s="260"/>
      <c r="C16" s="260"/>
      <c r="D16" s="260"/>
      <c r="E16" s="33"/>
    </row>
    <row r="17" spans="1:5" s="2" customFormat="1" ht="20.100000000000001" customHeight="1" x14ac:dyDescent="0.25">
      <c r="A17" s="260" t="s">
        <v>0</v>
      </c>
      <c r="B17" s="260"/>
      <c r="C17" s="260"/>
      <c r="D17" s="260"/>
      <c r="E17" s="34"/>
    </row>
    <row r="18" spans="1:5" s="2" customFormat="1" ht="20.100000000000001" customHeight="1" x14ac:dyDescent="0.25">
      <c r="A18" s="260" t="s">
        <v>1</v>
      </c>
      <c r="B18" s="260"/>
      <c r="C18" s="260"/>
      <c r="D18" s="260"/>
      <c r="E18" s="33"/>
    </row>
    <row r="19" spans="1:5" s="2" customFormat="1" ht="20.100000000000001" customHeight="1" x14ac:dyDescent="0.25">
      <c r="A19" s="260" t="s">
        <v>2</v>
      </c>
      <c r="B19" s="260"/>
      <c r="C19" s="260"/>
      <c r="D19" s="260"/>
      <c r="E19" s="33"/>
    </row>
    <row r="20" spans="1:5" s="2" customFormat="1" ht="20.100000000000001" customHeight="1" x14ac:dyDescent="0.25">
      <c r="A20" s="260" t="s">
        <v>8</v>
      </c>
      <c r="B20" s="260"/>
      <c r="C20" s="260"/>
      <c r="D20" s="260"/>
      <c r="E20" s="40">
        <f>SUM(E16+E18+E19)</f>
        <v>0</v>
      </c>
    </row>
    <row r="21" spans="1:5" s="2" customFormat="1" ht="20.100000000000001" customHeight="1" x14ac:dyDescent="0.25">
      <c r="A21" s="260" t="s">
        <v>3</v>
      </c>
      <c r="B21" s="260"/>
      <c r="C21" s="260"/>
      <c r="D21" s="260"/>
      <c r="E21" s="33"/>
    </row>
    <row r="22" spans="1:5" s="2" customFormat="1" ht="20.100000000000001" customHeight="1" x14ac:dyDescent="0.25">
      <c r="A22" s="260" t="s">
        <v>4</v>
      </c>
      <c r="B22" s="260"/>
      <c r="C22" s="260"/>
      <c r="D22" s="260"/>
      <c r="E22" s="35"/>
    </row>
    <row r="23" spans="1:5" s="2" customFormat="1" ht="20.100000000000001" customHeight="1" x14ac:dyDescent="0.25">
      <c r="A23" s="260" t="s">
        <v>6</v>
      </c>
      <c r="B23" s="260"/>
      <c r="C23" s="260"/>
      <c r="D23" s="260"/>
      <c r="E23" s="36"/>
    </row>
    <row r="24" spans="1:5" s="2" customFormat="1" ht="20.100000000000001" customHeight="1" x14ac:dyDescent="0.25">
      <c r="A24" s="260" t="s">
        <v>5</v>
      </c>
      <c r="B24" s="260"/>
      <c r="C24" s="260"/>
      <c r="D24" s="260"/>
      <c r="E24" s="40">
        <f>SUM(E21*E23)</f>
        <v>0</v>
      </c>
    </row>
    <row r="25" spans="1:5" s="2" customFormat="1" ht="20.100000000000001" customHeight="1" x14ac:dyDescent="0.25">
      <c r="A25" s="260" t="s">
        <v>7</v>
      </c>
      <c r="B25" s="260"/>
      <c r="C25" s="260"/>
      <c r="D25" s="260"/>
      <c r="E25" s="40">
        <f>SUM(E20+E24)</f>
        <v>0</v>
      </c>
    </row>
    <row r="26" spans="1:5" s="2" customFormat="1" ht="20.100000000000001" customHeight="1" x14ac:dyDescent="0.25">
      <c r="A26" s="260" t="s">
        <v>14</v>
      </c>
      <c r="B26" s="260"/>
      <c r="C26" s="260"/>
      <c r="D26" s="260"/>
      <c r="E26" s="36"/>
    </row>
    <row r="27" spans="1:5" s="2" customFormat="1" ht="20.100000000000001" customHeight="1" x14ac:dyDescent="0.25">
      <c r="A27" s="260" t="s">
        <v>12</v>
      </c>
      <c r="B27" s="260"/>
      <c r="C27" s="260"/>
      <c r="D27" s="260"/>
      <c r="E27" s="40">
        <f>SUM(E25*E26)</f>
        <v>0</v>
      </c>
    </row>
    <row r="28" spans="1:5" s="2" customFormat="1" ht="20.100000000000001" customHeight="1" thickBot="1" x14ac:dyDescent="0.3">
      <c r="A28" s="260" t="s">
        <v>9</v>
      </c>
      <c r="B28" s="260"/>
      <c r="C28" s="260"/>
      <c r="D28" s="260"/>
      <c r="E28" s="39">
        <f>IF(E12="",0,ROUND(DATEDIF(E12,E13+1,"y")*12+DATEDIF(E12,E13+1,"ym")+DATEDIF(E12,E13+1,"md")/30,4))</f>
        <v>0</v>
      </c>
    </row>
    <row r="29" spans="1:5" s="2" customFormat="1" ht="20.100000000000001" customHeight="1" thickBot="1" x14ac:dyDescent="0.3">
      <c r="A29" s="260" t="s">
        <v>108</v>
      </c>
      <c r="B29" s="260"/>
      <c r="C29" s="260"/>
      <c r="D29" s="290"/>
      <c r="E29" s="41">
        <f>SUM(E27*E28)</f>
        <v>0</v>
      </c>
    </row>
    <row r="30" spans="1:5" x14ac:dyDescent="0.25">
      <c r="A30" s="26"/>
      <c r="B30" s="11"/>
      <c r="C30" s="11"/>
      <c r="D30" s="11"/>
      <c r="E30" s="27"/>
    </row>
    <row r="31" spans="1:5" ht="20.100000000000001" customHeight="1" thickBot="1" x14ac:dyDescent="0.3">
      <c r="A31" s="278" t="s">
        <v>13</v>
      </c>
      <c r="B31" s="278"/>
      <c r="C31" s="278"/>
      <c r="D31" s="278"/>
      <c r="E31" s="37"/>
    </row>
    <row r="32" spans="1:5" ht="20.100000000000001" customHeight="1" thickBot="1" x14ac:dyDescent="0.3">
      <c r="A32" s="278" t="s">
        <v>109</v>
      </c>
      <c r="B32" s="278"/>
      <c r="C32" s="278"/>
      <c r="D32" s="279"/>
      <c r="E32" s="41">
        <f>SUM(E29*E31)</f>
        <v>0</v>
      </c>
    </row>
    <row r="33" spans="1:12" x14ac:dyDescent="0.25">
      <c r="A33" s="28"/>
      <c r="B33" s="10"/>
      <c r="C33" s="10"/>
      <c r="D33" s="10"/>
      <c r="E33" s="23"/>
    </row>
    <row r="34" spans="1:12" x14ac:dyDescent="0.25">
      <c r="A34" s="276"/>
      <c r="B34" s="7"/>
      <c r="C34" s="7"/>
      <c r="D34" s="7"/>
      <c r="E34" s="29"/>
    </row>
    <row r="35" spans="1:12" x14ac:dyDescent="0.25">
      <c r="A35" s="277"/>
      <c r="B35" s="7"/>
      <c r="C35" s="7"/>
      <c r="D35" s="7"/>
      <c r="E35" s="29"/>
    </row>
    <row r="36" spans="1:12" x14ac:dyDescent="0.25">
      <c r="A36" s="18"/>
      <c r="B36" s="7"/>
      <c r="C36" s="7"/>
      <c r="D36" s="7"/>
      <c r="E36" s="29"/>
    </row>
    <row r="37" spans="1:12" x14ac:dyDescent="0.25">
      <c r="A37" s="18"/>
      <c r="B37" s="7"/>
      <c r="C37" s="266" t="s">
        <v>23</v>
      </c>
      <c r="D37" s="267"/>
      <c r="E37" s="29"/>
    </row>
    <row r="38" spans="1:12" x14ac:dyDescent="0.25">
      <c r="A38" s="18"/>
      <c r="B38" s="7"/>
      <c r="C38" s="268" t="s">
        <v>24</v>
      </c>
      <c r="D38" s="269"/>
      <c r="E38" s="29"/>
      <c r="K38" s="6"/>
    </row>
    <row r="39" spans="1:12" x14ac:dyDescent="0.25">
      <c r="A39" s="18"/>
      <c r="B39" s="7"/>
      <c r="C39" s="7"/>
      <c r="D39" s="7"/>
      <c r="E39" s="29"/>
      <c r="K39" s="6"/>
    </row>
    <row r="40" spans="1:12" x14ac:dyDescent="0.25">
      <c r="A40" s="18"/>
      <c r="B40" s="7"/>
      <c r="C40" s="7"/>
      <c r="D40" s="7"/>
      <c r="E40" s="29"/>
      <c r="K40" s="6"/>
    </row>
    <row r="41" spans="1:12" ht="15.75" thickBot="1" x14ac:dyDescent="0.3">
      <c r="A41" s="144" t="s">
        <v>68</v>
      </c>
      <c r="B41" s="263" t="str">
        <f>IF(C5="","",IF(RESUMEN!D4="","",RESUMEN!D4))</f>
        <v/>
      </c>
      <c r="C41" s="264"/>
      <c r="D41" s="265"/>
      <c r="E41" s="31"/>
      <c r="K41" s="6"/>
    </row>
    <row r="42" spans="1:12" x14ac:dyDescent="0.25">
      <c r="K42" s="6"/>
    </row>
    <row r="46" spans="1:12" x14ac:dyDescent="0.25">
      <c r="L46" s="5"/>
    </row>
  </sheetData>
  <sheetProtection password="CDCA" sheet="1" objects="1" scenarios="1"/>
  <mergeCells count="27">
    <mergeCell ref="C37:D37"/>
    <mergeCell ref="C38:D38"/>
    <mergeCell ref="B41:D41"/>
    <mergeCell ref="A27:D27"/>
    <mergeCell ref="A28:D28"/>
    <mergeCell ref="A29:D29"/>
    <mergeCell ref="A31:D31"/>
    <mergeCell ref="A32:D32"/>
    <mergeCell ref="A34:A35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7:C9"/>
    <mergeCell ref="A1:E1"/>
    <mergeCell ref="A2:E2"/>
    <mergeCell ref="A3:E3"/>
    <mergeCell ref="A5:B5"/>
    <mergeCell ref="C5:E5"/>
  </mergeCells>
  <printOptions horizontalCentered="1" verticalCentered="1"/>
  <pageMargins left="0.70866141732283472" right="0.59055118110236227" top="0.74803149606299213" bottom="0.74803149606299213" header="0.31496062992125984" footer="0.31496062992125984"/>
  <pageSetup paperSize="9" scale="8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tocar'!$B$3:$B$5</xm:f>
          </x14:formula1>
          <xm:sqref>E15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workbookViewId="0">
      <selection activeCell="A2" sqref="A2:E2"/>
    </sheetView>
  </sheetViews>
  <sheetFormatPr baseColWidth="10" defaultRowHeight="15" x14ac:dyDescent="0.25"/>
  <cols>
    <col min="3" max="3" customWidth="true" width="15.42578125" collapsed="false"/>
    <col min="4" max="4" customWidth="true" width="50.7109375" collapsed="false"/>
    <col min="6" max="6" bestFit="true" customWidth="true" width="10.7109375" collapsed="false"/>
  </cols>
  <sheetData>
    <row r="1" spans="1:6" x14ac:dyDescent="0.25">
      <c r="A1" s="270" t="s">
        <v>25</v>
      </c>
      <c r="B1" s="271"/>
      <c r="C1" s="271"/>
      <c r="D1" s="271"/>
      <c r="E1" s="272"/>
    </row>
    <row r="2" spans="1:6" ht="83.25" customHeight="1" x14ac:dyDescent="0.25">
      <c r="A2" s="281"/>
      <c r="B2" s="282"/>
      <c r="C2" s="282"/>
      <c r="D2" s="282"/>
      <c r="E2" s="283"/>
    </row>
    <row r="3" spans="1:6" x14ac:dyDescent="0.25">
      <c r="A3" s="294" t="s">
        <v>28</v>
      </c>
      <c r="B3" s="295"/>
      <c r="C3" s="295"/>
      <c r="D3" s="295"/>
      <c r="E3" s="296"/>
    </row>
    <row r="4" spans="1:6" x14ac:dyDescent="0.25">
      <c r="A4" s="18"/>
      <c r="B4" s="7"/>
      <c r="C4" s="9"/>
      <c r="D4" s="9"/>
      <c r="E4" s="19"/>
    </row>
    <row r="5" spans="1:6" s="2" customFormat="1" ht="20.100000000000001" customHeight="1" x14ac:dyDescent="0.25">
      <c r="A5" s="261" t="s">
        <v>19</v>
      </c>
      <c r="B5" s="262"/>
      <c r="C5" s="280"/>
      <c r="D5" s="280"/>
      <c r="E5" s="280"/>
    </row>
    <row r="6" spans="1:6" s="2" customFormat="1" ht="20.100000000000001" customHeight="1" x14ac:dyDescent="0.25">
      <c r="A6" s="20"/>
      <c r="B6" s="15" t="s">
        <v>18</v>
      </c>
      <c r="C6" s="32"/>
      <c r="D6" s="12"/>
      <c r="E6" s="21"/>
    </row>
    <row r="7" spans="1:6" s="2" customFormat="1" ht="20.100000000000001" customHeight="1" x14ac:dyDescent="0.25">
      <c r="A7" s="284" t="s">
        <v>26</v>
      </c>
      <c r="B7" s="285"/>
      <c r="C7" s="286"/>
      <c r="D7" s="15" t="s">
        <v>20</v>
      </c>
      <c r="E7" s="140" t="str">
        <f>IF(C5&lt;&gt;"",COUNTIFS('REL DISCP1'!G9:G29,"Indefinido",'REL DISCP1'!K9:K29,"SI")+COUNTIFS('REL DISCP1 (2)'!G8:G28,"Indefinido",'REL DISCP1 (2)'!K8:K28,"SI")+COUNTIFS('REL DISCP1 (3)'!G8:G28,"Indefinido",'REL DISCP1 (3)'!K8:K28,"SI")+COUNTIFS('REL DISCP1 (4)'!G8:G28,"Indefinido",'REL DISCP1 (4)'!K8:K28,"SI")+COUNTIFS('REL DISCP1 (5)'!G8:G28,"Indefinido",'REL DISCP1 (5)'!K8:K28,"SI"),"")</f>
        <v/>
      </c>
    </row>
    <row r="8" spans="1:6" s="2" customFormat="1" ht="20.100000000000001" customHeight="1" x14ac:dyDescent="0.25">
      <c r="A8" s="284"/>
      <c r="B8" s="285"/>
      <c r="C8" s="286"/>
      <c r="D8" s="15" t="s">
        <v>21</v>
      </c>
      <c r="E8" s="140" t="str">
        <f><![CDATA[IF(C5<>"",COUNTIFS('REL DISCP1'!G9:G29,"<>Indefinido",'REL DISCP1'!J9:J29,">=6",'REL DISCP1'!K9:K29,"SI")+COUNTIFS('REL DISCP1 (2)'!G8:G28,"<>Indefinido",'REL DISCP1 (2)'!J8:J28,">=6",'REL DISCP1 (2)'!K8:K28,"SI")+COUNTIFS('REL DISCP1 (3)'!G8:G28,"<>Indefinido",'REL DISCP1 (3)'!J8:J28,">=6",'REL DISCP1 (3)'!K8:K28,"SI")+COUNTIFS('REL DISCP1 (4)'!G8:G28,"<>Indefinido",'REL DISCP1 (4)'!J8:J28,">=6",'REL DISCP1 (4)'!K8:K28,"SI")+COUNTIFS('REL DISCP1 (5)'!G8:G28,"<>Indefinido",'REL DISCP1 (5)'!J8:J28,">=6",'REL DISCP1 (5)'!K8:K28,"SI"),"")]]></f>
        <v/>
      </c>
    </row>
    <row r="9" spans="1:6" s="2" customFormat="1" ht="20.100000000000001" customHeight="1" thickBot="1" x14ac:dyDescent="0.3">
      <c r="A9" s="287"/>
      <c r="B9" s="288"/>
      <c r="C9" s="289"/>
      <c r="D9" s="15" t="s">
        <v>22</v>
      </c>
      <c r="E9" s="141" t="str">
        <f><![CDATA[IF(C5<>"",COUNTIFS('REL DISCP1'!G9:G29,"<>Indefinido",'REL DISCP1'!J9:J29,"< 6",'REL DISCP1'!K9:K29,"SI")+COUNTIFS('REL DISCP1 (2)'!G8:G28,"<>Indefinido",'REL DISCP1 (2)'!J8:J28,"< 6",'REL DISCP1 (2)'!K8:K28,"SI")+COUNTIFS('REL DISCP1 (3)'!G8:G28,"<>Indefinido",'REL DISCP1 (3)'!J8:J28,"< 6",'REL DISCP1 (3)'!K8:K28,"SI")+COUNTIFS('REL DISCP1 (4)'!G8:G28,"<>Indefinido",'REL DISCP1 (4)'!J8:J28,"< 6",'REL DISCP1 (4)'!K8:K28,"SI")+COUNTIFS('REL DISCP1 (5)'!G8:G28,"<>Indefinido",'REL DISCP1 (5)'!J8:J28,"< 6",'REL DISCP1 (5)'!K8:K28,"SI"),"")]]></f>
        <v/>
      </c>
    </row>
    <row r="10" spans="1:6" s="2" customFormat="1" ht="20.100000000000001" customHeight="1" thickBot="1" x14ac:dyDescent="0.3">
      <c r="A10" s="22"/>
      <c r="B10" s="55"/>
      <c r="C10" s="55"/>
      <c r="D10" s="13"/>
      <c r="E10" s="14">
        <f>SUM(E7:E9)</f>
        <v>0</v>
      </c>
    </row>
    <row r="11" spans="1:6" ht="7.5" customHeight="1" x14ac:dyDescent="0.25">
      <c r="A11" s="18"/>
      <c r="B11" s="7"/>
      <c r="C11" s="7"/>
      <c r="D11" s="7"/>
      <c r="E11" s="27"/>
    </row>
    <row r="12" spans="1:6" ht="20.100000000000001" customHeight="1" x14ac:dyDescent="0.25">
      <c r="A12" s="24"/>
      <c r="B12" s="16"/>
      <c r="C12" s="17"/>
      <c r="D12" s="15" t="s">
        <v>16</v>
      </c>
      <c r="E12" s="42"/>
      <c r="F12" s="4"/>
    </row>
    <row r="13" spans="1:6" ht="20.100000000000001" customHeight="1" x14ac:dyDescent="0.25">
      <c r="A13" s="24"/>
      <c r="B13" s="16"/>
      <c r="C13" s="17"/>
      <c r="D13" s="15" t="s">
        <v>17</v>
      </c>
      <c r="E13" s="42"/>
    </row>
    <row r="14" spans="1:6" x14ac:dyDescent="0.25">
      <c r="A14" s="25"/>
      <c r="B14" s="9"/>
      <c r="C14" s="9"/>
      <c r="D14" s="9"/>
      <c r="E14" s="38"/>
    </row>
    <row r="15" spans="1:6" s="2" customFormat="1" ht="20.100000000000001" customHeight="1" x14ac:dyDescent="0.25">
      <c r="A15" s="260" t="s">
        <v>27</v>
      </c>
      <c r="B15" s="260"/>
      <c r="C15" s="260"/>
      <c r="D15" s="260"/>
      <c r="E15" s="43"/>
    </row>
    <row r="16" spans="1:6" s="2" customFormat="1" ht="20.100000000000001" customHeight="1" x14ac:dyDescent="0.25">
      <c r="A16" s="260" t="s">
        <v>15</v>
      </c>
      <c r="B16" s="260"/>
      <c r="C16" s="260"/>
      <c r="D16" s="260"/>
      <c r="E16" s="33"/>
    </row>
    <row r="17" spans="1:5" s="2" customFormat="1" ht="20.100000000000001" customHeight="1" x14ac:dyDescent="0.25">
      <c r="A17" s="260" t="s">
        <v>0</v>
      </c>
      <c r="B17" s="260"/>
      <c r="C17" s="260"/>
      <c r="D17" s="260"/>
      <c r="E17" s="34"/>
    </row>
    <row r="18" spans="1:5" s="2" customFormat="1" ht="20.100000000000001" customHeight="1" x14ac:dyDescent="0.25">
      <c r="A18" s="260" t="s">
        <v>1</v>
      </c>
      <c r="B18" s="260"/>
      <c r="C18" s="260"/>
      <c r="D18" s="260"/>
      <c r="E18" s="33"/>
    </row>
    <row r="19" spans="1:5" s="2" customFormat="1" ht="20.100000000000001" customHeight="1" x14ac:dyDescent="0.25">
      <c r="A19" s="260" t="s">
        <v>2</v>
      </c>
      <c r="B19" s="260"/>
      <c r="C19" s="260"/>
      <c r="D19" s="260"/>
      <c r="E19" s="33"/>
    </row>
    <row r="20" spans="1:5" s="2" customFormat="1" ht="20.100000000000001" customHeight="1" x14ac:dyDescent="0.25">
      <c r="A20" s="260" t="s">
        <v>8</v>
      </c>
      <c r="B20" s="260"/>
      <c r="C20" s="260"/>
      <c r="D20" s="260"/>
      <c r="E20" s="40">
        <f>SUM(E16+E18+E19)</f>
        <v>0</v>
      </c>
    </row>
    <row r="21" spans="1:5" s="2" customFormat="1" ht="20.100000000000001" customHeight="1" x14ac:dyDescent="0.25">
      <c r="A21" s="260" t="s">
        <v>3</v>
      </c>
      <c r="B21" s="260"/>
      <c r="C21" s="260"/>
      <c r="D21" s="260"/>
      <c r="E21" s="33"/>
    </row>
    <row r="22" spans="1:5" s="2" customFormat="1" ht="20.100000000000001" customHeight="1" x14ac:dyDescent="0.25">
      <c r="A22" s="260" t="s">
        <v>4</v>
      </c>
      <c r="B22" s="260"/>
      <c r="C22" s="260"/>
      <c r="D22" s="260"/>
      <c r="E22" s="35"/>
    </row>
    <row r="23" spans="1:5" s="2" customFormat="1" ht="20.100000000000001" customHeight="1" x14ac:dyDescent="0.25">
      <c r="A23" s="260" t="s">
        <v>6</v>
      </c>
      <c r="B23" s="260"/>
      <c r="C23" s="260"/>
      <c r="D23" s="260"/>
      <c r="E23" s="36"/>
    </row>
    <row r="24" spans="1:5" s="2" customFormat="1" ht="20.100000000000001" customHeight="1" x14ac:dyDescent="0.25">
      <c r="A24" s="260" t="s">
        <v>5</v>
      </c>
      <c r="B24" s="260"/>
      <c r="C24" s="260"/>
      <c r="D24" s="260"/>
      <c r="E24" s="40">
        <f>SUM(E21*E23)</f>
        <v>0</v>
      </c>
    </row>
    <row r="25" spans="1:5" s="2" customFormat="1" ht="20.100000000000001" customHeight="1" x14ac:dyDescent="0.25">
      <c r="A25" s="260" t="s">
        <v>7</v>
      </c>
      <c r="B25" s="260"/>
      <c r="C25" s="260"/>
      <c r="D25" s="260"/>
      <c r="E25" s="40">
        <f>SUM(E20+E24)</f>
        <v>0</v>
      </c>
    </row>
    <row r="26" spans="1:5" s="2" customFormat="1" ht="20.100000000000001" customHeight="1" x14ac:dyDescent="0.25">
      <c r="A26" s="260" t="s">
        <v>14</v>
      </c>
      <c r="B26" s="260"/>
      <c r="C26" s="260"/>
      <c r="D26" s="260"/>
      <c r="E26" s="36"/>
    </row>
    <row r="27" spans="1:5" s="2" customFormat="1" ht="20.100000000000001" customHeight="1" x14ac:dyDescent="0.25">
      <c r="A27" s="260" t="s">
        <v>12</v>
      </c>
      <c r="B27" s="260"/>
      <c r="C27" s="260"/>
      <c r="D27" s="260"/>
      <c r="E27" s="40">
        <f>SUM(E25*E26)</f>
        <v>0</v>
      </c>
    </row>
    <row r="28" spans="1:5" s="2" customFormat="1" ht="20.100000000000001" customHeight="1" thickBot="1" x14ac:dyDescent="0.3">
      <c r="A28" s="260" t="s">
        <v>9</v>
      </c>
      <c r="B28" s="260"/>
      <c r="C28" s="260"/>
      <c r="D28" s="260"/>
      <c r="E28" s="39">
        <f>IF(E12="",0,ROUND(DATEDIF(E12,E13+1,"y")*12+DATEDIF(E12,E13+1,"ym")+DATEDIF(E12,E13+1,"md")/30,4))</f>
        <v>0</v>
      </c>
    </row>
    <row r="29" spans="1:5" s="2" customFormat="1" ht="20.100000000000001" customHeight="1" thickBot="1" x14ac:dyDescent="0.3">
      <c r="A29" s="260" t="s">
        <v>108</v>
      </c>
      <c r="B29" s="260"/>
      <c r="C29" s="260"/>
      <c r="D29" s="290"/>
      <c r="E29" s="41">
        <f>SUM(E27*E28)</f>
        <v>0</v>
      </c>
    </row>
    <row r="30" spans="1:5" x14ac:dyDescent="0.25">
      <c r="A30" s="26"/>
      <c r="B30" s="11"/>
      <c r="C30" s="11"/>
      <c r="D30" s="11"/>
      <c r="E30" s="27"/>
    </row>
    <row r="31" spans="1:5" ht="20.100000000000001" customHeight="1" thickBot="1" x14ac:dyDescent="0.3">
      <c r="A31" s="278" t="s">
        <v>13</v>
      </c>
      <c r="B31" s="278"/>
      <c r="C31" s="278"/>
      <c r="D31" s="278"/>
      <c r="E31" s="37"/>
    </row>
    <row r="32" spans="1:5" ht="20.100000000000001" customHeight="1" thickBot="1" x14ac:dyDescent="0.3">
      <c r="A32" s="278" t="s">
        <v>109</v>
      </c>
      <c r="B32" s="278"/>
      <c r="C32" s="278"/>
      <c r="D32" s="279"/>
      <c r="E32" s="41">
        <f>SUM(E29*E31)</f>
        <v>0</v>
      </c>
    </row>
    <row r="33" spans="1:12" x14ac:dyDescent="0.25">
      <c r="A33" s="28"/>
      <c r="B33" s="10"/>
      <c r="C33" s="10"/>
      <c r="D33" s="10"/>
      <c r="E33" s="23"/>
    </row>
    <row r="34" spans="1:12" x14ac:dyDescent="0.25">
      <c r="A34" s="276"/>
      <c r="B34" s="7"/>
      <c r="C34" s="7"/>
      <c r="D34" s="7"/>
      <c r="E34" s="29"/>
    </row>
    <row r="35" spans="1:12" x14ac:dyDescent="0.25">
      <c r="A35" s="277"/>
      <c r="B35" s="7"/>
      <c r="C35" s="7"/>
      <c r="D35" s="7"/>
      <c r="E35" s="29"/>
    </row>
    <row r="36" spans="1:12" x14ac:dyDescent="0.25">
      <c r="A36" s="18"/>
      <c r="B36" s="7"/>
      <c r="C36" s="7"/>
      <c r="D36" s="7"/>
      <c r="E36" s="29"/>
    </row>
    <row r="37" spans="1:12" x14ac:dyDescent="0.25">
      <c r="A37" s="18"/>
      <c r="B37" s="7"/>
      <c r="C37" s="266" t="s">
        <v>23</v>
      </c>
      <c r="D37" s="267"/>
      <c r="E37" s="29"/>
    </row>
    <row r="38" spans="1:12" x14ac:dyDescent="0.25">
      <c r="A38" s="18"/>
      <c r="B38" s="7"/>
      <c r="C38" s="268" t="s">
        <v>24</v>
      </c>
      <c r="D38" s="269"/>
      <c r="E38" s="29"/>
      <c r="K38" s="6"/>
    </row>
    <row r="39" spans="1:12" x14ac:dyDescent="0.25">
      <c r="A39" s="18"/>
      <c r="B39" s="7"/>
      <c r="C39" s="7"/>
      <c r="D39" s="7"/>
      <c r="E39" s="29"/>
      <c r="K39" s="6"/>
    </row>
    <row r="40" spans="1:12" x14ac:dyDescent="0.25">
      <c r="A40" s="18"/>
      <c r="B40" s="7"/>
      <c r="C40" s="7"/>
      <c r="D40" s="7"/>
      <c r="E40" s="29"/>
      <c r="K40" s="6"/>
    </row>
    <row r="41" spans="1:12" ht="15.75" thickBot="1" x14ac:dyDescent="0.3">
      <c r="A41" s="144" t="s">
        <v>68</v>
      </c>
      <c r="B41" s="263" t="str">
        <f>IF(C5="","",IF(RESUMEN!D4="","",RESUMEN!D4))</f>
        <v/>
      </c>
      <c r="C41" s="264"/>
      <c r="D41" s="265"/>
      <c r="E41" s="31"/>
      <c r="K41" s="6"/>
    </row>
    <row r="42" spans="1:12" x14ac:dyDescent="0.25">
      <c r="K42" s="6"/>
    </row>
    <row r="46" spans="1:12" x14ac:dyDescent="0.25">
      <c r="L46" s="5"/>
    </row>
  </sheetData>
  <sheetProtection password="CDCA" sheet="1" objects="1" scenarios="1"/>
  <mergeCells count="27">
    <mergeCell ref="C37:D37"/>
    <mergeCell ref="C38:D38"/>
    <mergeCell ref="B41:D41"/>
    <mergeCell ref="A27:D27"/>
    <mergeCell ref="A28:D28"/>
    <mergeCell ref="A29:D29"/>
    <mergeCell ref="A31:D31"/>
    <mergeCell ref="A32:D32"/>
    <mergeCell ref="A34:A35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7:C9"/>
    <mergeCell ref="A1:E1"/>
    <mergeCell ref="A2:E2"/>
    <mergeCell ref="A3:E3"/>
    <mergeCell ref="A5:B5"/>
    <mergeCell ref="C5:E5"/>
  </mergeCells>
  <printOptions horizontalCentered="1" verticalCentered="1"/>
  <pageMargins left="0.70866141732283472" right="0.59055118110236227" top="0.74803149606299213" bottom="0.74803149606299213" header="0.31496062992125984" footer="0.31496062992125984"/>
  <pageSetup paperSize="9" scale="8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tocar'!$B$3:$B$5</xm:f>
          </x14:formula1>
          <xm:sqref>E15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opLeftCell="A16" workbookViewId="0">
      <selection activeCell="A2" sqref="A2:E2"/>
    </sheetView>
  </sheetViews>
  <sheetFormatPr baseColWidth="10" defaultRowHeight="15" x14ac:dyDescent="0.25"/>
  <cols>
    <col min="3" max="3" customWidth="true" width="15.42578125" collapsed="false"/>
    <col min="4" max="4" customWidth="true" width="50.7109375" collapsed="false"/>
    <col min="6" max="6" bestFit="true" customWidth="true" width="10.7109375" collapsed="false"/>
  </cols>
  <sheetData>
    <row r="1" spans="1:6" x14ac:dyDescent="0.25">
      <c r="A1" s="270" t="s">
        <v>25</v>
      </c>
      <c r="B1" s="271"/>
      <c r="C1" s="271"/>
      <c r="D1" s="271"/>
      <c r="E1" s="272"/>
    </row>
    <row r="2" spans="1:6" ht="83.25" customHeight="1" x14ac:dyDescent="0.25">
      <c r="A2" s="281"/>
      <c r="B2" s="282"/>
      <c r="C2" s="282"/>
      <c r="D2" s="282"/>
      <c r="E2" s="283"/>
    </row>
    <row r="3" spans="1:6" x14ac:dyDescent="0.25">
      <c r="A3" s="294" t="s">
        <v>28</v>
      </c>
      <c r="B3" s="295"/>
      <c r="C3" s="295"/>
      <c r="D3" s="295"/>
      <c r="E3" s="296"/>
    </row>
    <row r="4" spans="1:6" x14ac:dyDescent="0.25">
      <c r="A4" s="18"/>
      <c r="B4" s="7"/>
      <c r="C4" s="9"/>
      <c r="D4" s="9"/>
      <c r="E4" s="19"/>
    </row>
    <row r="5" spans="1:6" s="2" customFormat="1" ht="20.100000000000001" customHeight="1" x14ac:dyDescent="0.25">
      <c r="A5" s="261" t="s">
        <v>19</v>
      </c>
      <c r="B5" s="262"/>
      <c r="C5" s="280"/>
      <c r="D5" s="280"/>
      <c r="E5" s="280"/>
    </row>
    <row r="6" spans="1:6" s="2" customFormat="1" ht="20.100000000000001" customHeight="1" x14ac:dyDescent="0.25">
      <c r="A6" s="20"/>
      <c r="B6" s="15" t="s">
        <v>18</v>
      </c>
      <c r="C6" s="32"/>
      <c r="D6" s="12"/>
      <c r="E6" s="21"/>
    </row>
    <row r="7" spans="1:6" s="2" customFormat="1" ht="20.100000000000001" customHeight="1" x14ac:dyDescent="0.25">
      <c r="A7" s="284" t="s">
        <v>26</v>
      </c>
      <c r="B7" s="285"/>
      <c r="C7" s="286"/>
      <c r="D7" s="15" t="s">
        <v>20</v>
      </c>
      <c r="E7" s="140" t="str">
        <f>IF(C5&lt;&gt;"",COUNTIFS('REL DISCP1'!G9:G29,"Indefinido",'REL DISCP1'!K9:K29,"SI")+COUNTIFS('REL DISCP1 (2)'!G8:G28,"Indefinido",'REL DISCP1 (2)'!K8:K28,"SI")+COUNTIFS('REL DISCP1 (3)'!G8:G28,"Indefinido",'REL DISCP1 (3)'!K8:K28,"SI")+COUNTIFS('REL DISCP1 (4)'!G8:G28,"Indefinido",'REL DISCP1 (4)'!K8:K28,"SI")+COUNTIFS('REL DISCP1 (5)'!G8:G28,"Indefinido",'REL DISCP1 (5)'!K8:K28,"SI"),"")</f>
        <v/>
      </c>
    </row>
    <row r="8" spans="1:6" s="2" customFormat="1" ht="20.100000000000001" customHeight="1" x14ac:dyDescent="0.25">
      <c r="A8" s="284"/>
      <c r="B8" s="285"/>
      <c r="C8" s="286"/>
      <c r="D8" s="15" t="s">
        <v>21</v>
      </c>
      <c r="E8" s="140" t="str">
        <f><![CDATA[IF(C5<>"",COUNTIFS('REL DISCP1'!G9:G29,"<>Indefinido",'REL DISCP1'!J9:J29,">=6",'REL DISCP1'!K9:K29,"SI")+COUNTIFS('REL DISCP1 (2)'!G8:G28,"<>Indefinido",'REL DISCP1 (2)'!J8:J28,">=6",'REL DISCP1 (2)'!K8:K28,"SI")+COUNTIFS('REL DISCP1 (3)'!G8:G28,"<>Indefinido",'REL DISCP1 (3)'!J8:J28,">=6",'REL DISCP1 (3)'!K8:K28,"SI")+COUNTIFS('REL DISCP1 (4)'!G8:G28,"<>Indefinido",'REL DISCP1 (4)'!J8:J28,">=6",'REL DISCP1 (4)'!K8:K28,"SI")+COUNTIFS('REL DISCP1 (5)'!G8:G28,"<>Indefinido",'REL DISCP1 (5)'!J8:J28,">=6",'REL DISCP1 (5)'!K8:K28,"SI"),"")]]></f>
        <v/>
      </c>
    </row>
    <row r="9" spans="1:6" s="2" customFormat="1" ht="20.100000000000001" customHeight="1" thickBot="1" x14ac:dyDescent="0.3">
      <c r="A9" s="287"/>
      <c r="B9" s="288"/>
      <c r="C9" s="289"/>
      <c r="D9" s="15" t="s">
        <v>22</v>
      </c>
      <c r="E9" s="141" t="str">
        <f><![CDATA[IF(C5<>"",COUNTIFS('REL DISCP1'!G9:G29,"<>Indefinido",'REL DISCP1'!J9:J29,"< 6",'REL DISCP1'!K9:K29,"SI")+COUNTIFS('REL DISCP1 (2)'!G8:G28,"<>Indefinido",'REL DISCP1 (2)'!J8:J28,"< 6",'REL DISCP1 (2)'!K8:K28,"SI")+COUNTIFS('REL DISCP1 (3)'!G8:G28,"<>Indefinido",'REL DISCP1 (3)'!J8:J28,"< 6",'REL DISCP1 (3)'!K8:K28,"SI")+COUNTIFS('REL DISCP1 (4)'!G8:G28,"<>Indefinido",'REL DISCP1 (4)'!J8:J28,"< 6",'REL DISCP1 (4)'!K8:K28,"SI")+COUNTIFS('REL DISCP1 (5)'!G8:G28,"<>Indefinido",'REL DISCP1 (5)'!J8:J28,"< 6",'REL DISCP1 (5)'!K8:K28,"SI"),"")]]></f>
        <v/>
      </c>
    </row>
    <row r="10" spans="1:6" s="2" customFormat="1" ht="20.100000000000001" customHeight="1" thickBot="1" x14ac:dyDescent="0.3">
      <c r="A10" s="22"/>
      <c r="B10" s="55"/>
      <c r="C10" s="55"/>
      <c r="D10" s="13"/>
      <c r="E10" s="14">
        <f>SUM(E7:E9)</f>
        <v>0</v>
      </c>
    </row>
    <row r="11" spans="1:6" ht="7.5" customHeight="1" x14ac:dyDescent="0.25">
      <c r="A11" s="18"/>
      <c r="B11" s="7"/>
      <c r="C11" s="7"/>
      <c r="D11" s="7"/>
      <c r="E11" s="27"/>
    </row>
    <row r="12" spans="1:6" ht="20.100000000000001" customHeight="1" x14ac:dyDescent="0.25">
      <c r="A12" s="24"/>
      <c r="B12" s="16"/>
      <c r="C12" s="17"/>
      <c r="D12" s="15" t="s">
        <v>16</v>
      </c>
      <c r="E12" s="42"/>
      <c r="F12" s="4"/>
    </row>
    <row r="13" spans="1:6" ht="20.100000000000001" customHeight="1" x14ac:dyDescent="0.25">
      <c r="A13" s="24"/>
      <c r="B13" s="16"/>
      <c r="C13" s="17"/>
      <c r="D13" s="15" t="s">
        <v>17</v>
      </c>
      <c r="E13" s="42"/>
    </row>
    <row r="14" spans="1:6" x14ac:dyDescent="0.25">
      <c r="A14" s="25"/>
      <c r="B14" s="9"/>
      <c r="C14" s="9"/>
      <c r="D14" s="9"/>
      <c r="E14" s="38"/>
    </row>
    <row r="15" spans="1:6" s="2" customFormat="1" ht="20.100000000000001" customHeight="1" x14ac:dyDescent="0.25">
      <c r="A15" s="260" t="s">
        <v>27</v>
      </c>
      <c r="B15" s="260"/>
      <c r="C15" s="260"/>
      <c r="D15" s="260"/>
      <c r="E15" s="43"/>
    </row>
    <row r="16" spans="1:6" s="2" customFormat="1" ht="20.100000000000001" customHeight="1" x14ac:dyDescent="0.25">
      <c r="A16" s="260" t="s">
        <v>15</v>
      </c>
      <c r="B16" s="260"/>
      <c r="C16" s="260"/>
      <c r="D16" s="260"/>
      <c r="E16" s="33"/>
    </row>
    <row r="17" spans="1:5" s="2" customFormat="1" ht="20.100000000000001" customHeight="1" x14ac:dyDescent="0.25">
      <c r="A17" s="260" t="s">
        <v>0</v>
      </c>
      <c r="B17" s="260"/>
      <c r="C17" s="260"/>
      <c r="D17" s="260"/>
      <c r="E17" s="34"/>
    </row>
    <row r="18" spans="1:5" s="2" customFormat="1" ht="20.100000000000001" customHeight="1" x14ac:dyDescent="0.25">
      <c r="A18" s="260" t="s">
        <v>1</v>
      </c>
      <c r="B18" s="260"/>
      <c r="C18" s="260"/>
      <c r="D18" s="260"/>
      <c r="E18" s="33"/>
    </row>
    <row r="19" spans="1:5" s="2" customFormat="1" ht="20.100000000000001" customHeight="1" x14ac:dyDescent="0.25">
      <c r="A19" s="260" t="s">
        <v>2</v>
      </c>
      <c r="B19" s="260"/>
      <c r="C19" s="260"/>
      <c r="D19" s="260"/>
      <c r="E19" s="33"/>
    </row>
    <row r="20" spans="1:5" s="2" customFormat="1" ht="20.100000000000001" customHeight="1" x14ac:dyDescent="0.25">
      <c r="A20" s="260" t="s">
        <v>8</v>
      </c>
      <c r="B20" s="260"/>
      <c r="C20" s="260"/>
      <c r="D20" s="260"/>
      <c r="E20" s="40">
        <f>SUM(E16+E18+E19)</f>
        <v>0</v>
      </c>
    </row>
    <row r="21" spans="1:5" s="2" customFormat="1" ht="20.100000000000001" customHeight="1" x14ac:dyDescent="0.25">
      <c r="A21" s="260" t="s">
        <v>3</v>
      </c>
      <c r="B21" s="260"/>
      <c r="C21" s="260"/>
      <c r="D21" s="260"/>
      <c r="E21" s="33"/>
    </row>
    <row r="22" spans="1:5" s="2" customFormat="1" ht="20.100000000000001" customHeight="1" x14ac:dyDescent="0.25">
      <c r="A22" s="260" t="s">
        <v>4</v>
      </c>
      <c r="B22" s="260"/>
      <c r="C22" s="260"/>
      <c r="D22" s="260"/>
      <c r="E22" s="35"/>
    </row>
    <row r="23" spans="1:5" s="2" customFormat="1" ht="20.100000000000001" customHeight="1" x14ac:dyDescent="0.25">
      <c r="A23" s="260" t="s">
        <v>6</v>
      </c>
      <c r="B23" s="260"/>
      <c r="C23" s="260"/>
      <c r="D23" s="260"/>
      <c r="E23" s="36"/>
    </row>
    <row r="24" spans="1:5" s="2" customFormat="1" ht="20.100000000000001" customHeight="1" x14ac:dyDescent="0.25">
      <c r="A24" s="260" t="s">
        <v>5</v>
      </c>
      <c r="B24" s="260"/>
      <c r="C24" s="260"/>
      <c r="D24" s="260"/>
      <c r="E24" s="40">
        <f>SUM(E21*E23)</f>
        <v>0</v>
      </c>
    </row>
    <row r="25" spans="1:5" s="2" customFormat="1" ht="20.100000000000001" customHeight="1" x14ac:dyDescent="0.25">
      <c r="A25" s="260" t="s">
        <v>7</v>
      </c>
      <c r="B25" s="260"/>
      <c r="C25" s="260"/>
      <c r="D25" s="260"/>
      <c r="E25" s="40">
        <f>SUM(E20+E24)</f>
        <v>0</v>
      </c>
    </row>
    <row r="26" spans="1:5" s="2" customFormat="1" ht="20.100000000000001" customHeight="1" x14ac:dyDescent="0.25">
      <c r="A26" s="260" t="s">
        <v>14</v>
      </c>
      <c r="B26" s="260"/>
      <c r="C26" s="260"/>
      <c r="D26" s="260"/>
      <c r="E26" s="36"/>
    </row>
    <row r="27" spans="1:5" s="2" customFormat="1" ht="20.100000000000001" customHeight="1" x14ac:dyDescent="0.25">
      <c r="A27" s="260" t="s">
        <v>12</v>
      </c>
      <c r="B27" s="260"/>
      <c r="C27" s="260"/>
      <c r="D27" s="260"/>
      <c r="E27" s="40">
        <f>SUM(E25*E26)</f>
        <v>0</v>
      </c>
    </row>
    <row r="28" spans="1:5" s="2" customFormat="1" ht="20.100000000000001" customHeight="1" thickBot="1" x14ac:dyDescent="0.3">
      <c r="A28" s="260" t="s">
        <v>9</v>
      </c>
      <c r="B28" s="260"/>
      <c r="C28" s="260"/>
      <c r="D28" s="260"/>
      <c r="E28" s="39">
        <f>IF(E12="",0,ROUND(DATEDIF(E12,E13+1,"y")*12+DATEDIF(E12,E13+1,"ym")+DATEDIF(E12,E13+1,"md")/30,4))</f>
        <v>0</v>
      </c>
    </row>
    <row r="29" spans="1:5" s="2" customFormat="1" ht="20.100000000000001" customHeight="1" thickBot="1" x14ac:dyDescent="0.3">
      <c r="A29" s="260" t="s">
        <v>108</v>
      </c>
      <c r="B29" s="260"/>
      <c r="C29" s="260"/>
      <c r="D29" s="290"/>
      <c r="E29" s="41">
        <f>SUM(E27*E28)</f>
        <v>0</v>
      </c>
    </row>
    <row r="30" spans="1:5" x14ac:dyDescent="0.25">
      <c r="A30" s="26"/>
      <c r="B30" s="11"/>
      <c r="C30" s="11"/>
      <c r="D30" s="11"/>
      <c r="E30" s="27"/>
    </row>
    <row r="31" spans="1:5" ht="20.100000000000001" customHeight="1" thickBot="1" x14ac:dyDescent="0.3">
      <c r="A31" s="278" t="s">
        <v>13</v>
      </c>
      <c r="B31" s="278"/>
      <c r="C31" s="278"/>
      <c r="D31" s="278"/>
      <c r="E31" s="37"/>
    </row>
    <row r="32" spans="1:5" ht="20.100000000000001" customHeight="1" thickBot="1" x14ac:dyDescent="0.3">
      <c r="A32" s="278" t="s">
        <v>109</v>
      </c>
      <c r="B32" s="278"/>
      <c r="C32" s="278"/>
      <c r="D32" s="279"/>
      <c r="E32" s="41">
        <f>SUM(E29*E31)</f>
        <v>0</v>
      </c>
    </row>
    <row r="33" spans="1:12" x14ac:dyDescent="0.25">
      <c r="A33" s="28"/>
      <c r="B33" s="10"/>
      <c r="C33" s="10"/>
      <c r="D33" s="10"/>
      <c r="E33" s="23"/>
    </row>
    <row r="34" spans="1:12" x14ac:dyDescent="0.25">
      <c r="A34" s="276"/>
      <c r="B34" s="7"/>
      <c r="C34" s="7"/>
      <c r="D34" s="7"/>
      <c r="E34" s="29"/>
    </row>
    <row r="35" spans="1:12" x14ac:dyDescent="0.25">
      <c r="A35" s="277"/>
      <c r="B35" s="7"/>
      <c r="C35" s="7"/>
      <c r="D35" s="7"/>
      <c r="E35" s="29"/>
    </row>
    <row r="36" spans="1:12" x14ac:dyDescent="0.25">
      <c r="A36" s="18"/>
      <c r="B36" s="7"/>
      <c r="C36" s="7"/>
      <c r="D36" s="7"/>
      <c r="E36" s="29"/>
    </row>
    <row r="37" spans="1:12" x14ac:dyDescent="0.25">
      <c r="A37" s="18"/>
      <c r="B37" s="7"/>
      <c r="C37" s="266" t="s">
        <v>23</v>
      </c>
      <c r="D37" s="267"/>
      <c r="E37" s="29"/>
    </row>
    <row r="38" spans="1:12" x14ac:dyDescent="0.25">
      <c r="A38" s="18"/>
      <c r="B38" s="7"/>
      <c r="C38" s="268" t="s">
        <v>24</v>
      </c>
      <c r="D38" s="269"/>
      <c r="E38" s="29"/>
      <c r="K38" s="6"/>
    </row>
    <row r="39" spans="1:12" x14ac:dyDescent="0.25">
      <c r="A39" s="18"/>
      <c r="B39" s="7"/>
      <c r="C39" s="7"/>
      <c r="D39" s="7"/>
      <c r="E39" s="29"/>
      <c r="K39" s="6"/>
    </row>
    <row r="40" spans="1:12" x14ac:dyDescent="0.25">
      <c r="A40" s="18"/>
      <c r="B40" s="7"/>
      <c r="C40" s="7"/>
      <c r="D40" s="7"/>
      <c r="E40" s="29"/>
      <c r="K40" s="6"/>
    </row>
    <row r="41" spans="1:12" ht="15.75" thickBot="1" x14ac:dyDescent="0.3">
      <c r="A41" s="144" t="s">
        <v>68</v>
      </c>
      <c r="B41" s="263" t="str">
        <f>IF(C5="","",IF(RESUMEN!D4="","",RESUMEN!D4))</f>
        <v/>
      </c>
      <c r="C41" s="264"/>
      <c r="D41" s="265"/>
      <c r="E41" s="31"/>
      <c r="K41" s="6"/>
    </row>
    <row r="42" spans="1:12" x14ac:dyDescent="0.25">
      <c r="K42" s="6"/>
    </row>
    <row r="46" spans="1:12" x14ac:dyDescent="0.25">
      <c r="L46" s="5"/>
    </row>
  </sheetData>
  <sheetProtection password="CDCA" sheet="1" objects="1" scenarios="1"/>
  <mergeCells count="27">
    <mergeCell ref="C37:D37"/>
    <mergeCell ref="C38:D38"/>
    <mergeCell ref="B41:D41"/>
    <mergeCell ref="A27:D27"/>
    <mergeCell ref="A28:D28"/>
    <mergeCell ref="A29:D29"/>
    <mergeCell ref="A31:D31"/>
    <mergeCell ref="A32:D32"/>
    <mergeCell ref="A34:A35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7:C9"/>
    <mergeCell ref="A1:E1"/>
    <mergeCell ref="A2:E2"/>
    <mergeCell ref="A3:E3"/>
    <mergeCell ref="A5:B5"/>
    <mergeCell ref="C5:E5"/>
  </mergeCells>
  <printOptions horizontalCentered="1" verticalCentered="1"/>
  <pageMargins left="0.70866141732283472" right="0.59055118110236227" top="0.74803149606299213" bottom="0.74803149606299213" header="0.31496062992125984" footer="0.31496062992125984"/>
  <pageSetup paperSize="9" scale="8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tocar'!$B$3:$B$5</xm:f>
          </x14:formula1>
          <xm:sqref>E15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opLeftCell="A10" workbookViewId="0">
      <selection activeCell="G25" sqref="G25"/>
    </sheetView>
  </sheetViews>
  <sheetFormatPr baseColWidth="10" defaultRowHeight="15" x14ac:dyDescent="0.25"/>
  <cols>
    <col min="3" max="3" customWidth="true" width="15.42578125" collapsed="false"/>
    <col min="4" max="4" customWidth="true" width="50.7109375" collapsed="false"/>
    <col min="6" max="6" bestFit="true" customWidth="true" width="10.7109375" collapsed="false"/>
  </cols>
  <sheetData>
    <row r="1" spans="1:6" x14ac:dyDescent="0.25">
      <c r="A1" s="270" t="s">
        <v>25</v>
      </c>
      <c r="B1" s="271"/>
      <c r="C1" s="271"/>
      <c r="D1" s="271"/>
      <c r="E1" s="272"/>
    </row>
    <row r="2" spans="1:6" ht="83.25" customHeight="1" x14ac:dyDescent="0.25">
      <c r="A2" s="281"/>
      <c r="B2" s="282"/>
      <c r="C2" s="282"/>
      <c r="D2" s="282"/>
      <c r="E2" s="283"/>
    </row>
    <row r="3" spans="1:6" x14ac:dyDescent="0.25">
      <c r="A3" s="294" t="s">
        <v>28</v>
      </c>
      <c r="B3" s="295"/>
      <c r="C3" s="295"/>
      <c r="D3" s="295"/>
      <c r="E3" s="296"/>
    </row>
    <row r="4" spans="1:6" x14ac:dyDescent="0.25">
      <c r="A4" s="18"/>
      <c r="B4" s="7"/>
      <c r="C4" s="9"/>
      <c r="D4" s="9"/>
      <c r="E4" s="19"/>
    </row>
    <row r="5" spans="1:6" s="2" customFormat="1" ht="20.100000000000001" customHeight="1" x14ac:dyDescent="0.25">
      <c r="A5" s="261" t="s">
        <v>19</v>
      </c>
      <c r="B5" s="262"/>
      <c r="C5" s="280"/>
      <c r="D5" s="280"/>
      <c r="E5" s="280"/>
    </row>
    <row r="6" spans="1:6" s="2" customFormat="1" ht="20.100000000000001" customHeight="1" x14ac:dyDescent="0.25">
      <c r="A6" s="20"/>
      <c r="B6" s="15" t="s">
        <v>18</v>
      </c>
      <c r="C6" s="32"/>
      <c r="D6" s="12"/>
      <c r="E6" s="21"/>
    </row>
    <row r="7" spans="1:6" s="2" customFormat="1" ht="20.100000000000001" customHeight="1" x14ac:dyDescent="0.25">
      <c r="A7" s="284" t="s">
        <v>26</v>
      </c>
      <c r="B7" s="285"/>
      <c r="C7" s="286"/>
      <c r="D7" s="15" t="s">
        <v>20</v>
      </c>
      <c r="E7" s="140" t="str">
        <f>IF(C5&lt;&gt;"",COUNTIFS('REL DISCP1'!G9:G29,"Indefinido",'REL DISCP1'!K9:K29,"SI")+COUNTIFS('REL DISCP1 (2)'!G8:G28,"Indefinido",'REL DISCP1 (2)'!K8:K28,"SI")+COUNTIFS('REL DISCP1 (3)'!G8:G28,"Indefinido",'REL DISCP1 (3)'!K8:K28,"SI")+COUNTIFS('REL DISCP1 (4)'!G8:G28,"Indefinido",'REL DISCP1 (4)'!K8:K28,"SI")+COUNTIFS('REL DISCP1 (5)'!G8:G28,"Indefinido",'REL DISCP1 (5)'!K8:K28,"SI"),"")</f>
        <v/>
      </c>
    </row>
    <row r="8" spans="1:6" s="2" customFormat="1" ht="20.100000000000001" customHeight="1" x14ac:dyDescent="0.25">
      <c r="A8" s="284"/>
      <c r="B8" s="285"/>
      <c r="C8" s="286"/>
      <c r="D8" s="15" t="s">
        <v>21</v>
      </c>
      <c r="E8" s="140" t="str">
        <f><![CDATA[IF(C5<>"",COUNTIFS('REL DISCP1'!G9:G29,"<>Indefinido",'REL DISCP1'!J9:J29,">=6",'REL DISCP1'!K9:K29,"SI")+COUNTIFS('REL DISCP1 (2)'!G8:G28,"<>Indefinido",'REL DISCP1 (2)'!J8:J28,">=6",'REL DISCP1 (2)'!K8:K28,"SI")+COUNTIFS('REL DISCP1 (3)'!G8:G28,"<>Indefinido",'REL DISCP1 (3)'!J8:J28,">=6",'REL DISCP1 (3)'!K8:K28,"SI")+COUNTIFS('REL DISCP1 (4)'!G8:G28,"<>Indefinido",'REL DISCP1 (4)'!J8:J28,">=6",'REL DISCP1 (4)'!K8:K28,"SI")+COUNTIFS('REL DISCP1 (5)'!G8:G28,"<>Indefinido",'REL DISCP1 (5)'!J8:J28,">=6",'REL DISCP1 (5)'!K8:K28,"SI"),"")]]></f>
        <v/>
      </c>
    </row>
    <row r="9" spans="1:6" s="2" customFormat="1" ht="20.100000000000001" customHeight="1" thickBot="1" x14ac:dyDescent="0.3">
      <c r="A9" s="287"/>
      <c r="B9" s="288"/>
      <c r="C9" s="289"/>
      <c r="D9" s="15" t="s">
        <v>22</v>
      </c>
      <c r="E9" s="141" t="str">
        <f><![CDATA[IF(C5<>"",COUNTIFS('REL DISCP1'!G9:G29,"<>Indefinido",'REL DISCP1'!J9:J29,"< 6",'REL DISCP1'!K9:K29,"SI")+COUNTIFS('REL DISCP1 (2)'!G8:G28,"<>Indefinido",'REL DISCP1 (2)'!J8:J28,"< 6",'REL DISCP1 (2)'!K8:K28,"SI")+COUNTIFS('REL DISCP1 (3)'!G8:G28,"<>Indefinido",'REL DISCP1 (3)'!J8:J28,"< 6",'REL DISCP1 (3)'!K8:K28,"SI")+COUNTIFS('REL DISCP1 (4)'!G8:G28,"<>Indefinido",'REL DISCP1 (4)'!J8:J28,"< 6",'REL DISCP1 (4)'!K8:K28,"SI")+COUNTIFS('REL DISCP1 (5)'!G8:G28,"<>Indefinido",'REL DISCP1 (5)'!J8:J28,"< 6",'REL DISCP1 (5)'!K8:K28,"SI"),"")]]></f>
        <v/>
      </c>
    </row>
    <row r="10" spans="1:6" s="2" customFormat="1" ht="20.100000000000001" customHeight="1" thickBot="1" x14ac:dyDescent="0.3">
      <c r="A10" s="22"/>
      <c r="B10" s="55"/>
      <c r="C10" s="55"/>
      <c r="D10" s="13"/>
      <c r="E10" s="14">
        <f>SUM(E7:E9)</f>
        <v>0</v>
      </c>
    </row>
    <row r="11" spans="1:6" ht="7.5" customHeight="1" x14ac:dyDescent="0.25">
      <c r="A11" s="18"/>
      <c r="B11" s="7"/>
      <c r="C11" s="7"/>
      <c r="D11" s="7"/>
      <c r="E11" s="27"/>
    </row>
    <row r="12" spans="1:6" ht="20.100000000000001" customHeight="1" x14ac:dyDescent="0.25">
      <c r="A12" s="24"/>
      <c r="B12" s="16"/>
      <c r="C12" s="17"/>
      <c r="D12" s="15" t="s">
        <v>16</v>
      </c>
      <c r="E12" s="42"/>
      <c r="F12" s="4"/>
    </row>
    <row r="13" spans="1:6" ht="20.100000000000001" customHeight="1" x14ac:dyDescent="0.25">
      <c r="A13" s="24"/>
      <c r="B13" s="16"/>
      <c r="C13" s="17"/>
      <c r="D13" s="15" t="s">
        <v>17</v>
      </c>
      <c r="E13" s="42"/>
    </row>
    <row r="14" spans="1:6" x14ac:dyDescent="0.25">
      <c r="A14" s="25"/>
      <c r="B14" s="9"/>
      <c r="C14" s="9"/>
      <c r="D14" s="9"/>
      <c r="E14" s="38"/>
    </row>
    <row r="15" spans="1:6" s="2" customFormat="1" ht="20.100000000000001" customHeight="1" x14ac:dyDescent="0.25">
      <c r="A15" s="260" t="s">
        <v>27</v>
      </c>
      <c r="B15" s="260"/>
      <c r="C15" s="260"/>
      <c r="D15" s="260"/>
      <c r="E15" s="43"/>
    </row>
    <row r="16" spans="1:6" s="2" customFormat="1" ht="20.100000000000001" customHeight="1" x14ac:dyDescent="0.25">
      <c r="A16" s="260" t="s">
        <v>15</v>
      </c>
      <c r="B16" s="260"/>
      <c r="C16" s="260"/>
      <c r="D16" s="260"/>
      <c r="E16" s="33"/>
    </row>
    <row r="17" spans="1:5" s="2" customFormat="1" ht="20.100000000000001" customHeight="1" x14ac:dyDescent="0.25">
      <c r="A17" s="260" t="s">
        <v>0</v>
      </c>
      <c r="B17" s="260"/>
      <c r="C17" s="260"/>
      <c r="D17" s="260"/>
      <c r="E17" s="34"/>
    </row>
    <row r="18" spans="1:5" s="2" customFormat="1" ht="20.100000000000001" customHeight="1" x14ac:dyDescent="0.25">
      <c r="A18" s="260" t="s">
        <v>1</v>
      </c>
      <c r="B18" s="260"/>
      <c r="C18" s="260"/>
      <c r="D18" s="260"/>
      <c r="E18" s="33"/>
    </row>
    <row r="19" spans="1:5" s="2" customFormat="1" ht="20.100000000000001" customHeight="1" x14ac:dyDescent="0.25">
      <c r="A19" s="260" t="s">
        <v>2</v>
      </c>
      <c r="B19" s="260"/>
      <c r="C19" s="260"/>
      <c r="D19" s="260"/>
      <c r="E19" s="33"/>
    </row>
    <row r="20" spans="1:5" s="2" customFormat="1" ht="20.100000000000001" customHeight="1" x14ac:dyDescent="0.25">
      <c r="A20" s="260" t="s">
        <v>8</v>
      </c>
      <c r="B20" s="260"/>
      <c r="C20" s="260"/>
      <c r="D20" s="260"/>
      <c r="E20" s="40">
        <f>SUM(E16+E18+E19)</f>
        <v>0</v>
      </c>
    </row>
    <row r="21" spans="1:5" s="2" customFormat="1" ht="20.100000000000001" customHeight="1" x14ac:dyDescent="0.25">
      <c r="A21" s="260" t="s">
        <v>3</v>
      </c>
      <c r="B21" s="260"/>
      <c r="C21" s="260"/>
      <c r="D21" s="260"/>
      <c r="E21" s="33"/>
    </row>
    <row r="22" spans="1:5" s="2" customFormat="1" ht="20.100000000000001" customHeight="1" x14ac:dyDescent="0.25">
      <c r="A22" s="260" t="s">
        <v>4</v>
      </c>
      <c r="B22" s="260"/>
      <c r="C22" s="260"/>
      <c r="D22" s="260"/>
      <c r="E22" s="35"/>
    </row>
    <row r="23" spans="1:5" s="2" customFormat="1" ht="20.100000000000001" customHeight="1" x14ac:dyDescent="0.25">
      <c r="A23" s="260" t="s">
        <v>6</v>
      </c>
      <c r="B23" s="260"/>
      <c r="C23" s="260"/>
      <c r="D23" s="260"/>
      <c r="E23" s="36"/>
    </row>
    <row r="24" spans="1:5" s="2" customFormat="1" ht="20.100000000000001" customHeight="1" x14ac:dyDescent="0.25">
      <c r="A24" s="260" t="s">
        <v>5</v>
      </c>
      <c r="B24" s="260"/>
      <c r="C24" s="260"/>
      <c r="D24" s="260"/>
      <c r="E24" s="40">
        <f>SUM(E21*E23)</f>
        <v>0</v>
      </c>
    </row>
    <row r="25" spans="1:5" s="2" customFormat="1" ht="20.100000000000001" customHeight="1" x14ac:dyDescent="0.25">
      <c r="A25" s="260" t="s">
        <v>7</v>
      </c>
      <c r="B25" s="260"/>
      <c r="C25" s="260"/>
      <c r="D25" s="260"/>
      <c r="E25" s="40">
        <f>SUM(E20+E24)</f>
        <v>0</v>
      </c>
    </row>
    <row r="26" spans="1:5" s="2" customFormat="1" ht="20.100000000000001" customHeight="1" x14ac:dyDescent="0.25">
      <c r="A26" s="260" t="s">
        <v>14</v>
      </c>
      <c r="B26" s="260"/>
      <c r="C26" s="260"/>
      <c r="D26" s="260"/>
      <c r="E26" s="36"/>
    </row>
    <row r="27" spans="1:5" s="2" customFormat="1" ht="20.100000000000001" customHeight="1" x14ac:dyDescent="0.25">
      <c r="A27" s="260" t="s">
        <v>12</v>
      </c>
      <c r="B27" s="260"/>
      <c r="C27" s="260"/>
      <c r="D27" s="260"/>
      <c r="E27" s="40">
        <f>SUM(E25*E26)</f>
        <v>0</v>
      </c>
    </row>
    <row r="28" spans="1:5" s="2" customFormat="1" ht="20.100000000000001" customHeight="1" thickBot="1" x14ac:dyDescent="0.3">
      <c r="A28" s="260" t="s">
        <v>9</v>
      </c>
      <c r="B28" s="260"/>
      <c r="C28" s="260"/>
      <c r="D28" s="260"/>
      <c r="E28" s="39">
        <f>IF(E12="",0,ROUND(DATEDIF(E12,E13+1,"y")*12+DATEDIF(E12,E13+1,"ym")+DATEDIF(E12,E13+1,"md")/30,4))</f>
        <v>0</v>
      </c>
    </row>
    <row r="29" spans="1:5" s="2" customFormat="1" ht="20.100000000000001" customHeight="1" thickBot="1" x14ac:dyDescent="0.3">
      <c r="A29" s="260" t="s">
        <v>108</v>
      </c>
      <c r="B29" s="260"/>
      <c r="C29" s="260"/>
      <c r="D29" s="290"/>
      <c r="E29" s="41">
        <f>SUM(E27*E28)</f>
        <v>0</v>
      </c>
    </row>
    <row r="30" spans="1:5" x14ac:dyDescent="0.25">
      <c r="A30" s="26"/>
      <c r="B30" s="11"/>
      <c r="C30" s="11"/>
      <c r="D30" s="11"/>
      <c r="E30" s="27"/>
    </row>
    <row r="31" spans="1:5" ht="20.100000000000001" customHeight="1" thickBot="1" x14ac:dyDescent="0.3">
      <c r="A31" s="278" t="s">
        <v>13</v>
      </c>
      <c r="B31" s="278"/>
      <c r="C31" s="278"/>
      <c r="D31" s="278"/>
      <c r="E31" s="37"/>
    </row>
    <row r="32" spans="1:5" ht="20.100000000000001" customHeight="1" thickBot="1" x14ac:dyDescent="0.3">
      <c r="A32" s="278" t="s">
        <v>109</v>
      </c>
      <c r="B32" s="278"/>
      <c r="C32" s="278"/>
      <c r="D32" s="279"/>
      <c r="E32" s="41">
        <f>SUM(E29*E31)</f>
        <v>0</v>
      </c>
    </row>
    <row r="33" spans="1:12" x14ac:dyDescent="0.25">
      <c r="A33" s="28"/>
      <c r="B33" s="10"/>
      <c r="C33" s="10"/>
      <c r="D33" s="10"/>
      <c r="E33" s="23"/>
    </row>
    <row r="34" spans="1:12" x14ac:dyDescent="0.25">
      <c r="A34" s="276"/>
      <c r="B34" s="7"/>
      <c r="C34" s="7"/>
      <c r="D34" s="7"/>
      <c r="E34" s="29"/>
    </row>
    <row r="35" spans="1:12" x14ac:dyDescent="0.25">
      <c r="A35" s="277"/>
      <c r="B35" s="7"/>
      <c r="C35" s="7"/>
      <c r="D35" s="7"/>
      <c r="E35" s="29"/>
    </row>
    <row r="36" spans="1:12" x14ac:dyDescent="0.25">
      <c r="A36" s="18"/>
      <c r="B36" s="7"/>
      <c r="C36" s="7"/>
      <c r="D36" s="7"/>
      <c r="E36" s="29"/>
    </row>
    <row r="37" spans="1:12" x14ac:dyDescent="0.25">
      <c r="A37" s="18"/>
      <c r="B37" s="7"/>
      <c r="C37" s="266" t="s">
        <v>23</v>
      </c>
      <c r="D37" s="267"/>
      <c r="E37" s="29"/>
    </row>
    <row r="38" spans="1:12" x14ac:dyDescent="0.25">
      <c r="A38" s="18"/>
      <c r="B38" s="7"/>
      <c r="C38" s="268" t="s">
        <v>24</v>
      </c>
      <c r="D38" s="269"/>
      <c r="E38" s="29"/>
      <c r="K38" s="6"/>
    </row>
    <row r="39" spans="1:12" x14ac:dyDescent="0.25">
      <c r="A39" s="18"/>
      <c r="B39" s="7"/>
      <c r="C39" s="7"/>
      <c r="D39" s="7"/>
      <c r="E39" s="29"/>
      <c r="K39" s="6"/>
    </row>
    <row r="40" spans="1:12" x14ac:dyDescent="0.25">
      <c r="A40" s="18"/>
      <c r="B40" s="7"/>
      <c r="C40" s="7"/>
      <c r="D40" s="7"/>
      <c r="E40" s="29"/>
      <c r="K40" s="6"/>
    </row>
    <row r="41" spans="1:12" ht="15.75" thickBot="1" x14ac:dyDescent="0.3">
      <c r="A41" s="144" t="s">
        <v>68</v>
      </c>
      <c r="B41" s="263" t="str">
        <f>IF(C5="","",IF(RESUMEN!D4="","",RESUMEN!D4))</f>
        <v/>
      </c>
      <c r="C41" s="264"/>
      <c r="D41" s="265"/>
      <c r="E41" s="31"/>
      <c r="K41" s="6"/>
    </row>
    <row r="42" spans="1:12" x14ac:dyDescent="0.25">
      <c r="K42" s="6"/>
    </row>
    <row r="46" spans="1:12" x14ac:dyDescent="0.25">
      <c r="L46" s="5"/>
    </row>
  </sheetData>
  <sheetProtection password="CDCA" sheet="1" objects="1" scenarios="1"/>
  <mergeCells count="27">
    <mergeCell ref="C37:D37"/>
    <mergeCell ref="C38:D38"/>
    <mergeCell ref="B41:D41"/>
    <mergeCell ref="A27:D27"/>
    <mergeCell ref="A28:D28"/>
    <mergeCell ref="A29:D29"/>
    <mergeCell ref="A31:D31"/>
    <mergeCell ref="A32:D32"/>
    <mergeCell ref="A34:A35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7:C9"/>
    <mergeCell ref="A1:E1"/>
    <mergeCell ref="A2:E2"/>
    <mergeCell ref="A3:E3"/>
    <mergeCell ref="A5:B5"/>
    <mergeCell ref="C5:E5"/>
  </mergeCells>
  <printOptions horizontalCentered="1" verticalCentered="1"/>
  <pageMargins left="0.70866141732283472" right="0.59055118110236227" top="0.74803149606299213" bottom="0.74803149606299213" header="0.31496062992125984" footer="0.31496062992125984"/>
  <pageSetup paperSize="9" scale="8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tocar'!$B$3:$B$5</xm:f>
          </x14:formula1>
          <xm:sqref>E15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selection activeCell="M17" sqref="M17"/>
    </sheetView>
  </sheetViews>
  <sheetFormatPr baseColWidth="10" defaultRowHeight="15" x14ac:dyDescent="0.25"/>
  <cols>
    <col min="1" max="1" bestFit="true" customWidth="true" width="2.5703125" collapsed="false"/>
    <col min="2" max="2" customWidth="true" width="30.7109375" collapsed="false"/>
    <col min="3" max="3" customWidth="true" width="10.28515625" collapsed="false"/>
    <col min="4" max="4" bestFit="true" customWidth="true" width="8.140625" collapsed="false"/>
    <col min="5" max="5" customWidth="true" width="10.42578125" collapsed="false"/>
    <col min="6" max="6" bestFit="true" customWidth="true" width="5.5703125" collapsed="false"/>
    <col min="7" max="7" customWidth="true" style="180" width="17.42578125" collapsed="false"/>
    <col min="8" max="8" customWidth="true" width="14.0" collapsed="false"/>
    <col min="9" max="9" customWidth="true" width="24.140625" collapsed="false"/>
    <col min="10" max="10" customWidth="true" width="11.85546875" collapsed="false"/>
    <col min="11" max="11" customWidth="true" style="155" width="9.140625" collapsed="false"/>
    <col min="12" max="12" customWidth="true" width="11.42578125" collapsed="false"/>
    <col min="13" max="13" customWidth="true" width="13.7109375" collapsed="false"/>
  </cols>
  <sheetData>
    <row r="1" spans="1:13" ht="85.5" customHeight="1" x14ac:dyDescent="0.25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</row>
    <row r="2" spans="1:13" ht="15.75" x14ac:dyDescent="0.25">
      <c r="A2" s="259" t="s">
        <v>65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</row>
    <row r="3" spans="1:13" ht="7.5" customHeight="1" x14ac:dyDescent="0.25">
      <c r="A3" s="7"/>
      <c r="B3" s="7"/>
      <c r="C3" s="7"/>
      <c r="D3" s="7"/>
      <c r="E3" s="7"/>
      <c r="F3" s="7"/>
      <c r="G3" s="175"/>
      <c r="H3" s="7"/>
      <c r="I3" s="7"/>
      <c r="J3" s="7"/>
      <c r="K3" s="154"/>
      <c r="L3" s="7"/>
      <c r="M3" s="7"/>
    </row>
    <row r="4" spans="1:13" x14ac:dyDescent="0.25">
      <c r="A4" s="282" t="s">
        <v>64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</row>
    <row r="5" spans="1:13" x14ac:dyDescent="0.25">
      <c r="A5" s="7"/>
      <c r="B5" s="7"/>
      <c r="C5" s="7"/>
      <c r="D5" s="7"/>
      <c r="E5" s="7"/>
      <c r="F5" s="7"/>
      <c r="G5" s="175"/>
      <c r="H5" s="7"/>
      <c r="I5" s="7"/>
      <c r="J5" s="7"/>
      <c r="K5" s="154"/>
      <c r="L5" s="7"/>
      <c r="M5" s="7"/>
    </row>
    <row r="6" spans="1:13" ht="33.75" x14ac:dyDescent="0.25">
      <c r="A6" s="48" t="s">
        <v>29</v>
      </c>
      <c r="B6" s="49" t="s">
        <v>32</v>
      </c>
      <c r="C6" s="49" t="s">
        <v>57</v>
      </c>
      <c r="D6" s="49" t="s">
        <v>33</v>
      </c>
      <c r="E6" s="50" t="s">
        <v>132</v>
      </c>
      <c r="F6" s="50" t="s">
        <v>146</v>
      </c>
      <c r="G6" s="50" t="s">
        <v>133</v>
      </c>
      <c r="H6" s="49" t="s">
        <v>59</v>
      </c>
      <c r="I6" s="49" t="s">
        <v>58</v>
      </c>
      <c r="J6" s="50" t="s">
        <v>40</v>
      </c>
      <c r="K6" s="50" t="s">
        <v>114</v>
      </c>
      <c r="L6" s="50" t="s">
        <v>67</v>
      </c>
      <c r="M6" s="50" t="s">
        <v>110</v>
      </c>
    </row>
    <row r="7" spans="1:13" x14ac:dyDescent="0.25">
      <c r="A7" s="47">
        <f>IF(B7&lt;&gt;"",1,0)</f>
        <v>0</v>
      </c>
      <c r="B7" s="63"/>
      <c r="C7" s="63"/>
      <c r="D7" s="63"/>
      <c r="E7" s="174"/>
      <c r="F7" s="174"/>
      <c r="G7" s="176"/>
      <c r="H7" s="63"/>
      <c r="I7" s="63"/>
      <c r="J7" s="116"/>
      <c r="K7" s="126"/>
      <c r="L7" s="143"/>
      <c r="M7" s="77">
        <f>IF('desglose 1'!$E$32="","",'desglose 1'!$E$32)</f>
        <v>0</v>
      </c>
    </row>
    <row r="8" spans="1:13" x14ac:dyDescent="0.25">
      <c r="A8" s="47">
        <f t="shared" ref="A8:A16" si="0">IF(B8&lt;&gt;"",1,0)</f>
        <v>0</v>
      </c>
      <c r="B8" s="63"/>
      <c r="C8" s="63"/>
      <c r="D8" s="63"/>
      <c r="E8" s="174"/>
      <c r="F8" s="174"/>
      <c r="G8" s="176"/>
      <c r="H8" s="63"/>
      <c r="I8" s="63"/>
      <c r="J8" s="63"/>
      <c r="K8" s="126"/>
      <c r="L8" s="143" t="str">
        <f>IF('desglose 2'!$E$31="","",'desglose 2'!$E$31)</f>
        <v/>
      </c>
      <c r="M8" s="77">
        <f>IF('desglose 2'!$E$32="","",'desglose 2'!$E$32)</f>
        <v>0</v>
      </c>
    </row>
    <row r="9" spans="1:13" x14ac:dyDescent="0.25">
      <c r="A9" s="47">
        <f t="shared" si="0"/>
        <v>0</v>
      </c>
      <c r="B9" s="63"/>
      <c r="C9" s="63"/>
      <c r="D9" s="63"/>
      <c r="E9" s="174"/>
      <c r="F9" s="174"/>
      <c r="G9" s="176"/>
      <c r="H9" s="63"/>
      <c r="I9" s="63"/>
      <c r="J9" s="63"/>
      <c r="K9" s="126"/>
      <c r="L9" s="143" t="str">
        <f>IF('desglose 3'!$E$31="","",'desglose 3'!$E$31)</f>
        <v/>
      </c>
      <c r="M9" s="77">
        <f>IF('desglose 3'!$E$32="","",'desglose 3'!$E$32)</f>
        <v>0</v>
      </c>
    </row>
    <row r="10" spans="1:13" x14ac:dyDescent="0.25">
      <c r="A10" s="47">
        <f t="shared" si="0"/>
        <v>0</v>
      </c>
      <c r="B10" s="63"/>
      <c r="C10" s="63"/>
      <c r="D10" s="63"/>
      <c r="E10" s="174"/>
      <c r="F10" s="174"/>
      <c r="G10" s="176"/>
      <c r="H10" s="63"/>
      <c r="I10" s="63"/>
      <c r="J10" s="63"/>
      <c r="K10" s="126"/>
      <c r="L10" s="143" t="str">
        <f>IF('desglose 4'!$E$31="","",'desglose 4'!$E$31)</f>
        <v/>
      </c>
      <c r="M10" s="77">
        <f>IF('desglose 4'!$E$32="","",'desglose 4'!$E$32)</f>
        <v>0</v>
      </c>
    </row>
    <row r="11" spans="1:13" x14ac:dyDescent="0.25">
      <c r="A11" s="47">
        <f t="shared" si="0"/>
        <v>0</v>
      </c>
      <c r="B11" s="63"/>
      <c r="C11" s="63"/>
      <c r="D11" s="63"/>
      <c r="E11" s="174"/>
      <c r="F11" s="174"/>
      <c r="G11" s="176"/>
      <c r="H11" s="63"/>
      <c r="I11" s="63"/>
      <c r="J11" s="63"/>
      <c r="K11" s="126"/>
      <c r="L11" s="143" t="str">
        <f>IF('desglose 5'!$E$31="","",'desglose 5'!$E$31)</f>
        <v/>
      </c>
      <c r="M11" s="77">
        <f>IF('desglose 5'!$E$32="","",'desglose 5'!$E$32)</f>
        <v>0</v>
      </c>
    </row>
    <row r="12" spans="1:13" x14ac:dyDescent="0.25">
      <c r="A12" s="47">
        <f t="shared" si="0"/>
        <v>0</v>
      </c>
      <c r="B12" s="63"/>
      <c r="C12" s="63"/>
      <c r="D12" s="63"/>
      <c r="E12" s="174"/>
      <c r="F12" s="174"/>
      <c r="G12" s="176"/>
      <c r="H12" s="63"/>
      <c r="I12" s="63"/>
      <c r="J12" s="63"/>
      <c r="K12" s="126"/>
      <c r="L12" s="143" t="str">
        <f>IF('desglose 6'!$E$31="","",'desglose 6'!$E$31)</f>
        <v/>
      </c>
      <c r="M12" s="77">
        <f>IF('desglose 6'!$E$32="","",'desglose 6'!$E$32)</f>
        <v>0</v>
      </c>
    </row>
    <row r="13" spans="1:13" x14ac:dyDescent="0.25">
      <c r="A13" s="47">
        <f t="shared" si="0"/>
        <v>0</v>
      </c>
      <c r="B13" s="63"/>
      <c r="C13" s="63"/>
      <c r="D13" s="63"/>
      <c r="E13" s="174"/>
      <c r="F13" s="174"/>
      <c r="G13" s="176"/>
      <c r="H13" s="63"/>
      <c r="I13" s="63"/>
      <c r="J13" s="63"/>
      <c r="K13" s="126"/>
      <c r="L13" s="143" t="str">
        <f>IF('desglose 7'!$E$31="","",'desglose 7'!$E$31)</f>
        <v/>
      </c>
      <c r="M13" s="77">
        <f>IF('desglose 7'!$E$32="","",'desglose 7'!$E$32)</f>
        <v>0</v>
      </c>
    </row>
    <row r="14" spans="1:13" x14ac:dyDescent="0.25">
      <c r="A14" s="47">
        <f t="shared" si="0"/>
        <v>0</v>
      </c>
      <c r="B14" s="63"/>
      <c r="C14" s="63"/>
      <c r="D14" s="63"/>
      <c r="E14" s="174"/>
      <c r="F14" s="174"/>
      <c r="G14" s="176"/>
      <c r="H14" s="63"/>
      <c r="I14" s="63"/>
      <c r="J14" s="63"/>
      <c r="K14" s="126"/>
      <c r="L14" s="143" t="str">
        <f>IF('desglose 8'!$E$31="","",'desglose 8'!$E$31)</f>
        <v/>
      </c>
      <c r="M14" s="77">
        <f>IF('desglose 8'!$E$32="","",'desglose 8'!$E$32)</f>
        <v>0</v>
      </c>
    </row>
    <row r="15" spans="1:13" x14ac:dyDescent="0.25">
      <c r="A15" s="47">
        <f t="shared" si="0"/>
        <v>0</v>
      </c>
      <c r="B15" s="63"/>
      <c r="C15" s="63"/>
      <c r="D15" s="63"/>
      <c r="E15" s="174"/>
      <c r="F15" s="174"/>
      <c r="G15" s="176"/>
      <c r="H15" s="63"/>
      <c r="I15" s="63"/>
      <c r="J15" s="63"/>
      <c r="K15" s="126"/>
      <c r="L15" s="143" t="str">
        <f>IF('desglose 9'!$E$31="","",'desglose 9'!$E$31)</f>
        <v/>
      </c>
      <c r="M15" s="77">
        <f>IF('desglose 9'!$E$32="","",'desglose 9'!$E$32)</f>
        <v>0</v>
      </c>
    </row>
    <row r="16" spans="1:13" x14ac:dyDescent="0.25">
      <c r="A16" s="47">
        <f t="shared" si="0"/>
        <v>0</v>
      </c>
      <c r="B16" s="63"/>
      <c r="C16" s="63"/>
      <c r="D16" s="63"/>
      <c r="E16" s="174"/>
      <c r="F16" s="174"/>
      <c r="G16" s="176"/>
      <c r="H16" s="63"/>
      <c r="I16" s="63"/>
      <c r="J16" s="63"/>
      <c r="K16" s="126"/>
      <c r="L16" s="143" t="str">
        <f>IF('desglose 10'!$E$31="","",'desglose 10'!$E$31)</f>
        <v/>
      </c>
      <c r="M16" s="77">
        <f>IF('desglose 10'!$E$32="","",'desglose 10'!$E$32)</f>
        <v>0</v>
      </c>
    </row>
    <row r="17" spans="1:13" x14ac:dyDescent="0.25">
      <c r="A17" s="10"/>
      <c r="B17" s="10"/>
      <c r="C17" s="10"/>
      <c r="D17" s="10"/>
      <c r="E17" s="10"/>
      <c r="F17" s="10"/>
      <c r="G17" s="177"/>
      <c r="H17" s="10"/>
      <c r="I17" s="10"/>
      <c r="J17" s="10"/>
      <c r="K17" s="74"/>
      <c r="L17" s="10"/>
      <c r="M17" s="10"/>
    </row>
    <row r="18" spans="1:13" x14ac:dyDescent="0.25">
      <c r="A18" s="7"/>
      <c r="B18" s="7"/>
      <c r="C18" s="7"/>
      <c r="D18" s="7"/>
      <c r="E18" s="51"/>
      <c r="F18" s="51"/>
      <c r="G18" s="178"/>
      <c r="H18" s="208" t="s">
        <v>69</v>
      </c>
      <c r="I18" s="209"/>
      <c r="J18" s="209"/>
      <c r="K18" s="226"/>
      <c r="L18" s="7"/>
      <c r="M18" s="7"/>
    </row>
    <row r="19" spans="1:13" x14ac:dyDescent="0.25">
      <c r="A19" s="7"/>
      <c r="B19" s="7"/>
      <c r="C19" s="7"/>
      <c r="D19" s="9"/>
      <c r="E19" s="9"/>
      <c r="F19" s="9"/>
      <c r="G19" s="179"/>
      <c r="H19" s="9"/>
      <c r="I19" s="9"/>
      <c r="J19" s="9"/>
      <c r="K19" s="75"/>
      <c r="L19" s="7"/>
      <c r="M19" s="7"/>
    </row>
    <row r="20" spans="1:13" x14ac:dyDescent="0.25">
      <c r="A20" s="7"/>
      <c r="B20" s="7"/>
      <c r="C20" s="146" t="s">
        <v>68</v>
      </c>
      <c r="D20" s="303" t="str">
        <f>IF(RESUMEN!D4="","",RESUMEN!D4)</f>
        <v/>
      </c>
      <c r="E20" s="303"/>
      <c r="F20" s="303"/>
      <c r="G20" s="303"/>
      <c r="H20" s="303"/>
      <c r="I20" s="303"/>
      <c r="J20" s="303"/>
      <c r="K20" s="303"/>
      <c r="L20" s="52"/>
      <c r="M20" s="7"/>
    </row>
    <row r="21" spans="1:13" x14ac:dyDescent="0.25">
      <c r="A21" s="7"/>
      <c r="B21" s="7"/>
      <c r="C21" s="7"/>
      <c r="D21" s="10"/>
      <c r="E21" s="10"/>
      <c r="F21" s="10"/>
      <c r="G21" s="177"/>
      <c r="H21" s="10"/>
      <c r="I21" s="10"/>
      <c r="J21" s="10"/>
      <c r="K21" s="74"/>
      <c r="L21" s="7"/>
      <c r="M21" s="7"/>
    </row>
    <row r="22" spans="1:13" x14ac:dyDescent="0.25">
      <c r="A22" s="7"/>
      <c r="B22" s="7"/>
      <c r="C22" s="7"/>
      <c r="D22" s="7"/>
      <c r="E22" s="7"/>
      <c r="F22" s="7"/>
      <c r="G22" s="175"/>
      <c r="H22" s="7"/>
      <c r="I22" s="7"/>
      <c r="J22" s="7"/>
      <c r="K22" s="154"/>
      <c r="L22" s="7"/>
      <c r="M22" s="7"/>
    </row>
    <row r="23" spans="1:13" ht="19.5" customHeight="1" x14ac:dyDescent="0.25">
      <c r="A23" s="7"/>
      <c r="B23" s="301" t="s">
        <v>66</v>
      </c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</row>
    <row r="24" spans="1:13" x14ac:dyDescent="0.25">
      <c r="A24" s="7"/>
      <c r="B24" s="302" t="s">
        <v>143</v>
      </c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</row>
  </sheetData>
  <mergeCells count="7">
    <mergeCell ref="A4:M4"/>
    <mergeCell ref="A2:M2"/>
    <mergeCell ref="A1:M1"/>
    <mergeCell ref="B23:M23"/>
    <mergeCell ref="B24:M24"/>
    <mergeCell ref="D20:K20"/>
    <mergeCell ref="H18:K18"/>
  </mergeCells>
  <conditionalFormatting sqref="A7:A16">
    <cfRule type="cellIs" dxfId="4" priority="5" operator="equal">
      <formula>0</formula>
    </cfRule>
  </conditionalFormatting>
  <conditionalFormatting sqref="M7">
    <cfRule type="cellIs" dxfId="3" priority="4" operator="equal">
      <formula>0</formula>
    </cfRule>
  </conditionalFormatting>
  <conditionalFormatting sqref="M8:M16">
    <cfRule type="cellIs" dxfId="1" priority="1" operator="equal">
      <formula>0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3" orientation="landscape" r:id="rId1"/>
  <drawing r:id="rId2"/>
  <legacyDrawing r:id="rId3"/>
  <extLst>
    <ext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'no tocar'!$D$3:$D$5</xm:f>
          </x14:formula1>
          <xm:sqref>D7:D16</xm:sqref>
        </x14:dataValidation>
        <x14:dataValidation type="list" allowBlank="1" showInputMessage="1" showErrorMessage="1">
          <x14:formula1>
            <xm:f>'no tocar'!$B$3:$B$5</xm:f>
          </x14:formula1>
          <xm:sqref>H7:H16</xm:sqref>
        </x14:dataValidation>
        <x14:dataValidation type="list" allowBlank="1" showInputMessage="1" showErrorMessage="1">
          <x14:formula1>
            <xm:f>'no tocar'!$H$3:$H$5</xm:f>
          </x14:formula1>
          <xm:sqref>I7:I16</xm:sqref>
        </x14:dataValidation>
        <x14:dataValidation type="list" allowBlank="1" showInputMessage="1" showErrorMessage="1">
          <x14:formula1>
            <xm:f>'no tocar'!$L$3:$L$11</xm:f>
          </x14:formula1>
          <xm:sqref>G7:G16</xm:sqref>
        </x14:dataValidation>
        <x14:dataValidation type="list" allowBlank="1" showInputMessage="1" showErrorMessage="1">
          <x14:formula1>
            <xm:f>'no tocar'!$F$3:$F$5</xm:f>
          </x14:formula1>
          <xm:sqref>F7:F16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opLeftCell="A13" workbookViewId="0">
      <selection activeCell="C21" sqref="C21:E21"/>
    </sheetView>
  </sheetViews>
  <sheetFormatPr baseColWidth="10" defaultRowHeight="15" x14ac:dyDescent="0.25"/>
  <cols>
    <col min="1" max="1" customWidth="true" width="1.0" collapsed="false"/>
    <col min="2" max="2" bestFit="true" customWidth="true" style="82" width="4.5703125" collapsed="false"/>
    <col min="3" max="4" customWidth="true" width="17.42578125" collapsed="false"/>
    <col min="5" max="5" customWidth="true" width="59.85546875" collapsed="false"/>
    <col min="6" max="6" bestFit="true" customWidth="true" style="1" width="12.5703125" collapsed="false"/>
    <col min="7" max="7" customWidth="true" style="76" width="1.28515625" collapsed="false"/>
    <col min="11" max="11" bestFit="true" customWidth="true" width="12.5703125" collapsed="false"/>
  </cols>
  <sheetData>
    <row r="1" spans="1:12" ht="102.75" customHeight="1" x14ac:dyDescent="0.25">
      <c r="A1" s="91"/>
      <c r="B1" s="92"/>
      <c r="C1" s="93"/>
      <c r="D1" s="93"/>
      <c r="E1" s="93"/>
      <c r="F1" s="94"/>
      <c r="G1" s="95"/>
    </row>
    <row r="2" spans="1:12" ht="15.75" x14ac:dyDescent="0.25">
      <c r="A2" s="18"/>
      <c r="B2" s="79"/>
      <c r="C2" s="211"/>
      <c r="D2" s="211"/>
      <c r="E2" s="211"/>
      <c r="F2" s="88"/>
      <c r="G2" s="80"/>
      <c r="J2" s="170"/>
      <c r="K2" s="171"/>
      <c r="L2" s="171"/>
    </row>
    <row r="3" spans="1:12" x14ac:dyDescent="0.25">
      <c r="A3" s="18"/>
      <c r="B3" s="79"/>
      <c r="C3" s="89"/>
      <c r="D3" s="89"/>
      <c r="E3" s="89"/>
      <c r="F3" s="88"/>
      <c r="G3" s="80"/>
    </row>
    <row r="4" spans="1:12" ht="23.25" customHeight="1" x14ac:dyDescent="0.25">
      <c r="A4" s="18"/>
      <c r="B4" s="131"/>
      <c r="C4" s="133" t="s">
        <v>73</v>
      </c>
      <c r="D4" s="210"/>
      <c r="E4" s="210"/>
      <c r="F4" s="136"/>
      <c r="G4" s="80"/>
    </row>
    <row r="5" spans="1:12" x14ac:dyDescent="0.25">
      <c r="A5" s="18"/>
      <c r="B5" s="79"/>
      <c r="C5" s="90"/>
      <c r="D5" s="89"/>
      <c r="E5" s="89"/>
      <c r="F5" s="88"/>
      <c r="G5" s="80"/>
    </row>
    <row r="6" spans="1:12" ht="24" customHeight="1" x14ac:dyDescent="0.25">
      <c r="A6" s="18"/>
      <c r="B6" s="131"/>
      <c r="C6" s="133" t="s">
        <v>84</v>
      </c>
      <c r="D6" s="135"/>
      <c r="E6" s="137"/>
      <c r="F6" s="136"/>
      <c r="G6" s="80"/>
    </row>
    <row r="7" spans="1:12" x14ac:dyDescent="0.25">
      <c r="A7" s="18"/>
      <c r="B7" s="79"/>
      <c r="C7" s="89"/>
      <c r="D7" s="89"/>
      <c r="E7" s="89"/>
      <c r="F7" s="88"/>
      <c r="G7" s="80"/>
    </row>
    <row r="8" spans="1:12" ht="25.5" customHeight="1" x14ac:dyDescent="0.25">
      <c r="A8" s="18"/>
      <c r="B8" s="131"/>
      <c r="C8" s="132" t="s">
        <v>87</v>
      </c>
      <c r="D8" s="210"/>
      <c r="E8" s="210"/>
      <c r="F8" s="136"/>
      <c r="G8" s="80"/>
    </row>
    <row r="9" spans="1:12" x14ac:dyDescent="0.25">
      <c r="A9" s="18"/>
      <c r="B9" s="79"/>
      <c r="C9" s="90"/>
      <c r="D9" s="89"/>
      <c r="E9" s="89"/>
      <c r="F9" s="88"/>
      <c r="G9" s="80"/>
    </row>
    <row r="10" spans="1:12" ht="25.5" customHeight="1" x14ac:dyDescent="0.25">
      <c r="A10" s="18"/>
      <c r="B10" s="131"/>
      <c r="C10" s="133" t="s">
        <v>86</v>
      </c>
      <c r="D10" s="135"/>
      <c r="E10" s="134" t="s">
        <v>106</v>
      </c>
      <c r="F10" s="135"/>
      <c r="G10" s="80"/>
    </row>
    <row r="11" spans="1:12" x14ac:dyDescent="0.25">
      <c r="A11" s="18"/>
      <c r="B11" s="79"/>
      <c r="C11" s="89"/>
      <c r="D11" s="89"/>
      <c r="E11" s="89"/>
      <c r="F11" s="88"/>
      <c r="G11" s="80"/>
    </row>
    <row r="12" spans="1:12" ht="22.5" customHeight="1" x14ac:dyDescent="0.25">
      <c r="A12" s="18"/>
      <c r="B12" s="131"/>
      <c r="C12" s="217" t="s">
        <v>128</v>
      </c>
      <c r="D12" s="218"/>
      <c r="E12" s="218"/>
      <c r="F12" s="219"/>
      <c r="G12" s="152"/>
    </row>
    <row r="13" spans="1:12" ht="22.5" customHeight="1" x14ac:dyDescent="0.25">
      <c r="A13" s="18"/>
      <c r="B13" s="131"/>
      <c r="C13" s="133" t="s">
        <v>16</v>
      </c>
      <c r="D13" s="157"/>
      <c r="E13" s="133" t="s">
        <v>127</v>
      </c>
      <c r="F13" s="157"/>
      <c r="G13" s="152"/>
      <c r="H13" s="149" t="str">
        <f>IF(F13&gt;DATE(2019,6,30),"ERROR.NO PUEDE SUPERAR EL 30/06/2019","")</f>
        <v/>
      </c>
      <c r="I13" s="145"/>
      <c r="J13" s="145"/>
    </row>
    <row r="14" spans="1:12" s="159" customFormat="1" ht="12" customHeight="1" x14ac:dyDescent="0.25">
      <c r="A14" s="167"/>
      <c r="B14" s="168"/>
      <c r="C14" s="166"/>
      <c r="D14" s="165"/>
      <c r="E14" s="166"/>
      <c r="F14" s="165"/>
      <c r="G14" s="169"/>
      <c r="H14" s="202"/>
      <c r="I14" s="202"/>
      <c r="J14" s="202"/>
    </row>
    <row r="15" spans="1:12" x14ac:dyDescent="0.25">
      <c r="A15" s="18"/>
      <c r="B15" s="156"/>
      <c r="C15" s="89"/>
      <c r="D15" s="89"/>
      <c r="E15" s="164" t="s">
        <v>131</v>
      </c>
      <c r="F15" s="151"/>
      <c r="G15" s="152"/>
      <c r="H15" s="145"/>
      <c r="I15" s="145"/>
      <c r="J15" s="145"/>
    </row>
    <row r="16" spans="1:12" x14ac:dyDescent="0.25">
      <c r="A16" s="18"/>
      <c r="B16" s="220" t="s">
        <v>129</v>
      </c>
      <c r="C16" s="221"/>
      <c r="D16" s="222"/>
      <c r="E16" s="135"/>
      <c r="F16" s="158">
        <f>'REL DISCP1'!L7*E16/12</f>
        <v>0</v>
      </c>
      <c r="G16" s="152"/>
      <c r="H16" s="203" t="str">
        <f>IF(E16&gt;12,"error, no puede superar lo 12 meses","")</f>
        <v/>
      </c>
      <c r="I16" s="145"/>
      <c r="J16" s="204"/>
      <c r="K16" s="5"/>
    </row>
    <row r="17" spans="1:10" x14ac:dyDescent="0.25">
      <c r="A17" s="18"/>
      <c r="B17" s="156"/>
      <c r="C17" s="89"/>
      <c r="D17" s="89"/>
      <c r="E17" s="89"/>
      <c r="F17" s="151"/>
      <c r="G17" s="152"/>
      <c r="H17" s="145"/>
      <c r="I17" s="145"/>
      <c r="J17" s="145"/>
    </row>
    <row r="18" spans="1:10" ht="36.75" customHeight="1" x14ac:dyDescent="0.25">
      <c r="A18" s="18"/>
      <c r="B18" s="213" t="s">
        <v>85</v>
      </c>
      <c r="C18" s="214"/>
      <c r="D18" s="214"/>
      <c r="E18" s="214"/>
      <c r="F18" s="214"/>
      <c r="G18" s="80"/>
      <c r="H18" s="145"/>
      <c r="I18" s="145"/>
      <c r="J18" s="145"/>
    </row>
    <row r="19" spans="1:10" ht="15.75" thickBot="1" x14ac:dyDescent="0.3">
      <c r="A19" s="18"/>
      <c r="B19" s="79"/>
      <c r="C19" s="89"/>
      <c r="D19" s="89"/>
      <c r="E19" s="89"/>
      <c r="F19" s="88"/>
      <c r="G19" s="80"/>
    </row>
    <row r="20" spans="1:10" s="2" customFormat="1" ht="45" customHeight="1" thickBot="1" x14ac:dyDescent="0.3">
      <c r="A20" s="194"/>
      <c r="B20" s="195"/>
      <c r="C20" s="216" t="s">
        <v>89</v>
      </c>
      <c r="D20" s="216"/>
      <c r="E20" s="216"/>
      <c r="F20" s="86"/>
      <c r="G20" s="96"/>
    </row>
    <row r="21" spans="1:10" s="2" customFormat="1" ht="45" customHeight="1" thickBot="1" x14ac:dyDescent="0.3">
      <c r="A21" s="194"/>
      <c r="B21" s="196"/>
      <c r="C21" s="212" t="s">
        <v>107</v>
      </c>
      <c r="D21" s="212"/>
      <c r="E21" s="212"/>
      <c r="F21" s="86"/>
      <c r="G21" s="96"/>
    </row>
    <row r="22" spans="1:10" s="2" customFormat="1" ht="45" customHeight="1" thickBot="1" x14ac:dyDescent="0.3">
      <c r="A22" s="194"/>
      <c r="B22" s="195"/>
      <c r="C22" s="216" t="s">
        <v>88</v>
      </c>
      <c r="D22" s="216"/>
      <c r="E22" s="216"/>
      <c r="F22" s="200">
        <f>SUM('REL DISCP1'!N7+'REL DISCP1 (2)'!N5+'REL DISCP1 (3)'!N7+'REL DISCP1 (4)'!N7+'REL DISCP1 (5)'!N7)</f>
        <v>0</v>
      </c>
      <c r="G22" s="96"/>
    </row>
    <row r="23" spans="1:10" s="2" customFormat="1" ht="45" customHeight="1" thickBot="1" x14ac:dyDescent="0.3">
      <c r="A23" s="194"/>
      <c r="B23" s="196"/>
      <c r="C23" s="212" t="s">
        <v>78</v>
      </c>
      <c r="D23" s="212"/>
      <c r="E23" s="212"/>
      <c r="F23" s="201">
        <f>IF(F20="",0,F22/(F20-F21))</f>
        <v>0</v>
      </c>
      <c r="G23" s="97"/>
      <c r="H23" s="2" t="str">
        <f>IF(F23&lt;70%,"El CEE no puede tener un porcentaje inferior la 70% de personas con discapacidad",IF(F23&gt;100%,"Revise los datos, existe un error",""))</f>
        <v>El CEE no puede tener un porcentaje inferior la 70% de personas con discapacidad</v>
      </c>
    </row>
    <row r="24" spans="1:10" s="2" customFormat="1" ht="45" customHeight="1" thickBot="1" x14ac:dyDescent="0.3">
      <c r="A24" s="194"/>
      <c r="B24" s="197">
        <f>IF(F24=0,0,SUM(F24/F22)*3)</f>
        <v>0</v>
      </c>
      <c r="C24" s="216" t="s">
        <v>74</v>
      </c>
      <c r="D24" s="216"/>
      <c r="E24" s="216"/>
      <c r="F24" s="200">
        <f>SUM('REL DISCP1'!O7+'REL DISCP1 (2)'!O5+'REL DISCP1 (3)'!O7+'REL DISCP1 (4)'!O7+'REL DISCP1 (5)'!O7)</f>
        <v>0</v>
      </c>
      <c r="G24" s="96"/>
    </row>
    <row r="25" spans="1:10" s="2" customFormat="1" ht="45" customHeight="1" thickBot="1" x14ac:dyDescent="0.3">
      <c r="A25" s="194"/>
      <c r="B25" s="198">
        <f>IF(F25=0,0,SUM(F25/F22)*5)</f>
        <v>0</v>
      </c>
      <c r="C25" s="212" t="s">
        <v>75</v>
      </c>
      <c r="D25" s="212"/>
      <c r="E25" s="212"/>
      <c r="F25" s="200">
        <f>SUM('REL DISCP1'!P7+'REL DISCP1'!Q7+'REL DISCP1'!R7+'REL DISCP1 (2)'!P5+'REL DISCP1 (2)'!Q5+'REL DISCP1 (2)'!R5+'REL DISCP1 (3)'!P7+'REL DISCP1 (3)'!Q7+'REL DISCP1 (3)'!R7+'REL DISCP1 (4)'!P7+'REL DISCP1 (4)'!Q7+'REL DISCP1 (4)'!R7+'REL DISCP1 (5)'!P7+'REL DISCP1 (5)'!Q7+'REL DISCP1 (5)'!R7)</f>
        <v>0</v>
      </c>
      <c r="G25" s="96"/>
    </row>
    <row r="26" spans="1:10" s="2" customFormat="1" ht="45" customHeight="1" thickBot="1" x14ac:dyDescent="0.3">
      <c r="A26" s="194"/>
      <c r="B26" s="197">
        <f>IF(F26=0,0,SUM(F26/F25))</f>
        <v>0</v>
      </c>
      <c r="C26" s="216" t="s">
        <v>76</v>
      </c>
      <c r="D26" s="216"/>
      <c r="E26" s="216"/>
      <c r="F26" s="200">
        <f>SUM('REL DISCP1'!S7+'REL DISCP1'!T7+'REL DISCP1'!U7+'REL DISCP1 (2)'!S5+'REL DISCP1 (2)'!T5+'REL DISCP1 (2)'!U5+'REL DISCP1 (3)'!S7+'REL DISCP1 (3)'!T7+'REL DISCP1 (3)'!U7+'REL DISCP1 (4)'!S7+'REL DISCP1 (4)'!T7+'REL DISCP1 (4)'!U7+'REL DISCP1 (5)'!S7+'REL DISCP1 (5)'!T7+'REL DISCP1 (5)'!U7)</f>
        <v>0</v>
      </c>
      <c r="G26" s="96"/>
    </row>
    <row r="27" spans="1:10" s="2" customFormat="1" ht="45" customHeight="1" thickBot="1" x14ac:dyDescent="0.3">
      <c r="A27" s="194"/>
      <c r="B27" s="198">
        <f>IF(F27=0,0,SUM(F27/F22)*6)</f>
        <v>0</v>
      </c>
      <c r="C27" s="212" t="s">
        <v>77</v>
      </c>
      <c r="D27" s="212"/>
      <c r="E27" s="212"/>
      <c r="F27" s="200">
        <f>SUM('REL INSERTADOS'!K6)</f>
        <v>0</v>
      </c>
      <c r="G27" s="96"/>
    </row>
    <row r="28" spans="1:10" x14ac:dyDescent="0.25">
      <c r="A28" s="199"/>
      <c r="B28" s="197">
        <f>SUM(B24:B27)</f>
        <v>0</v>
      </c>
      <c r="C28" s="89"/>
      <c r="D28" s="89"/>
      <c r="E28" s="89"/>
      <c r="F28" s="88"/>
      <c r="G28" s="80"/>
    </row>
    <row r="29" spans="1:10" x14ac:dyDescent="0.25">
      <c r="A29" s="18"/>
      <c r="B29" s="79"/>
      <c r="C29" s="89"/>
      <c r="D29" s="89"/>
      <c r="E29" s="89"/>
      <c r="F29" s="88"/>
      <c r="G29" s="80"/>
    </row>
    <row r="30" spans="1:10" x14ac:dyDescent="0.25">
      <c r="A30" s="18"/>
      <c r="B30" s="79"/>
      <c r="C30" s="89"/>
      <c r="D30" s="89"/>
      <c r="E30" s="89"/>
      <c r="F30" s="88"/>
      <c r="G30" s="80"/>
    </row>
    <row r="31" spans="1:10" x14ac:dyDescent="0.25">
      <c r="A31" s="18"/>
      <c r="B31" s="79"/>
      <c r="C31" s="52"/>
      <c r="D31" s="208" t="s">
        <v>69</v>
      </c>
      <c r="E31" s="209"/>
      <c r="F31" s="57"/>
      <c r="G31" s="80"/>
    </row>
    <row r="32" spans="1:10" x14ac:dyDescent="0.25">
      <c r="A32" s="18"/>
      <c r="B32" s="79"/>
      <c r="C32" s="52"/>
      <c r="D32" s="9"/>
      <c r="E32" s="9"/>
      <c r="F32" s="84"/>
      <c r="G32" s="80"/>
    </row>
    <row r="33" spans="1:7" x14ac:dyDescent="0.25">
      <c r="A33" s="18"/>
      <c r="B33" s="79"/>
      <c r="C33" s="83" t="s">
        <v>68</v>
      </c>
      <c r="D33" s="215" t="str">
        <f>IF(D4="","",D4)</f>
        <v/>
      </c>
      <c r="E33" s="215"/>
      <c r="F33" s="89"/>
      <c r="G33" s="80"/>
    </row>
    <row r="34" spans="1:7" x14ac:dyDescent="0.25">
      <c r="A34" s="18"/>
      <c r="B34" s="79"/>
      <c r="C34" s="52"/>
      <c r="D34" s="10"/>
      <c r="E34" s="10"/>
      <c r="F34" s="85"/>
      <c r="G34" s="80"/>
    </row>
    <row r="35" spans="1:7" ht="15.75" thickBot="1" x14ac:dyDescent="0.3">
      <c r="A35" s="30"/>
      <c r="B35" s="205" t="s">
        <v>105</v>
      </c>
      <c r="C35" s="206"/>
      <c r="D35" s="206"/>
      <c r="E35" s="206"/>
      <c r="F35" s="207"/>
      <c r="G35" s="98"/>
    </row>
    <row r="36" spans="1:7" x14ac:dyDescent="0.25">
      <c r="A36" s="10"/>
      <c r="B36" s="87"/>
      <c r="G36" s="74"/>
    </row>
  </sheetData>
  <sheetProtection algorithmName="SHA-512" hashValue="fW3Wyrwh+cpXxg3TorQSsBr1zR8h497d6UYPrA7VBpBOJIsXhUTt35Srv1JA4hVj8TF8mTQLagh7jAFJ25JeWg==" saltValue="tKQ5BZ2iw5NJ71lQCp8C/Q==" spinCount="100000" sheet="1" objects="1" scenarios="1"/>
  <mergeCells count="17">
    <mergeCell ref="B16:D16"/>
    <mergeCell ref="B35:F35"/>
    <mergeCell ref="D31:E31"/>
    <mergeCell ref="D4:E4"/>
    <mergeCell ref="C2:E2"/>
    <mergeCell ref="D8:E8"/>
    <mergeCell ref="C21:E21"/>
    <mergeCell ref="B18:F18"/>
    <mergeCell ref="D33:E33"/>
    <mergeCell ref="C20:E20"/>
    <mergeCell ref="C22:E22"/>
    <mergeCell ref="C23:E23"/>
    <mergeCell ref="C24:E24"/>
    <mergeCell ref="C25:E25"/>
    <mergeCell ref="C26:E26"/>
    <mergeCell ref="C27:E27"/>
    <mergeCell ref="C12:F12"/>
  </mergeCells>
  <conditionalFormatting sqref="E16">
    <cfRule type="cellIs" dxfId="17" priority="1" operator="greaterThan">
      <formula>12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drawing r:id="rId2"/>
  <legacyDrawing r:id="rId3"/>
  <extLst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tocar'!$F$3:$F$5</xm:f>
          </x14:formula1>
          <xm:sqref>F10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B16" sqref="B16:F16"/>
    </sheetView>
  </sheetViews>
  <sheetFormatPr baseColWidth="10" defaultRowHeight="15" x14ac:dyDescent="0.25"/>
  <cols>
    <col min="1" max="1" customWidth="true" width="5.0" collapsed="false"/>
    <col min="2" max="2" customWidth="true" width="9.140625" collapsed="false"/>
    <col min="3" max="3" customWidth="true" width="16.7109375" collapsed="false"/>
    <col min="4" max="5" customWidth="true" width="18.42578125" collapsed="false"/>
    <col min="6" max="6" customWidth="true" width="47.28515625" collapsed="false"/>
    <col min="7" max="7" customWidth="true" width="3.7109375" collapsed="false"/>
  </cols>
  <sheetData>
    <row r="1" spans="1:7" x14ac:dyDescent="0.25">
      <c r="A1" s="7"/>
      <c r="B1" s="7"/>
      <c r="C1" s="7"/>
      <c r="D1" s="7"/>
      <c r="E1" s="7"/>
      <c r="F1" s="7"/>
      <c r="G1" s="7"/>
    </row>
    <row r="2" spans="1:7" ht="91.5" customHeight="1" x14ac:dyDescent="0.25">
      <c r="B2" s="282"/>
      <c r="C2" s="282"/>
      <c r="D2" s="282"/>
      <c r="E2" s="282"/>
      <c r="F2" s="282"/>
      <c r="G2" s="7"/>
    </row>
    <row r="3" spans="1:7" x14ac:dyDescent="0.25">
      <c r="A3" s="7"/>
      <c r="B3" s="305" t="s">
        <v>93</v>
      </c>
      <c r="C3" s="305"/>
      <c r="D3" s="305"/>
      <c r="E3" s="305"/>
      <c r="F3" s="305"/>
      <c r="G3" s="7"/>
    </row>
    <row r="4" spans="1:7" x14ac:dyDescent="0.25">
      <c r="A4" s="7"/>
      <c r="B4" s="7"/>
      <c r="C4" s="9"/>
      <c r="D4" s="9"/>
      <c r="E4" s="9"/>
      <c r="F4" s="9"/>
      <c r="G4" s="7"/>
    </row>
    <row r="5" spans="1:7" x14ac:dyDescent="0.25">
      <c r="A5" s="7"/>
      <c r="B5" s="51" t="s">
        <v>94</v>
      </c>
      <c r="C5" s="310" t="str">
        <f>IF(RESUMEN!D4="","",RESUMEN!D4)</f>
        <v/>
      </c>
      <c r="D5" s="310"/>
      <c r="E5" s="310"/>
      <c r="F5" s="310"/>
      <c r="G5" s="7"/>
    </row>
    <row r="6" spans="1:7" x14ac:dyDescent="0.25">
      <c r="A6" s="7"/>
      <c r="B6" s="7"/>
      <c r="C6" s="103"/>
      <c r="D6" s="103"/>
      <c r="E6" s="104"/>
      <c r="F6" s="104"/>
      <c r="G6" s="7"/>
    </row>
    <row r="7" spans="1:7" x14ac:dyDescent="0.25">
      <c r="A7" s="7"/>
      <c r="B7" s="51" t="s">
        <v>95</v>
      </c>
      <c r="C7" s="311" t="str">
        <f>IF(RESUMEN!D6="","",RESUMEN!D6)</f>
        <v/>
      </c>
      <c r="D7" s="311"/>
      <c r="E7" s="312" t="s">
        <v>96</v>
      </c>
      <c r="F7" s="313"/>
      <c r="G7" s="7"/>
    </row>
    <row r="8" spans="1:7" x14ac:dyDescent="0.25">
      <c r="A8" s="7"/>
      <c r="B8" s="9"/>
      <c r="C8" s="105"/>
      <c r="D8" s="105"/>
      <c r="E8" s="103"/>
      <c r="F8" s="103"/>
      <c r="G8" s="7"/>
    </row>
    <row r="9" spans="1:7" x14ac:dyDescent="0.25">
      <c r="A9" s="7"/>
      <c r="B9" s="7"/>
      <c r="C9" s="314" t="str">
        <f>IF(RESUMEN!D8="","",RESUMEN!D8)</f>
        <v/>
      </c>
      <c r="D9" s="315"/>
      <c r="E9" s="315"/>
      <c r="F9" s="316"/>
      <c r="G9" s="7"/>
    </row>
    <row r="10" spans="1:7" x14ac:dyDescent="0.25">
      <c r="A10" s="7"/>
      <c r="B10" s="10"/>
      <c r="C10" s="105"/>
      <c r="D10" s="105"/>
      <c r="E10" s="106"/>
      <c r="F10" s="106"/>
      <c r="G10" s="7"/>
    </row>
    <row r="11" spans="1:7" x14ac:dyDescent="0.25">
      <c r="A11" s="7"/>
      <c r="B11" s="51" t="s">
        <v>97</v>
      </c>
      <c r="C11" s="311" t="str">
        <f>IF(RESUMEN!D10="","",RESUMEN!D10)</f>
        <v/>
      </c>
      <c r="D11" s="311"/>
      <c r="E11" s="107" t="s">
        <v>100</v>
      </c>
      <c r="F11" s="147"/>
      <c r="G11" s="7"/>
    </row>
    <row r="12" spans="1:7" x14ac:dyDescent="0.25">
      <c r="A12" s="7"/>
      <c r="B12" s="7"/>
      <c r="C12" s="10"/>
      <c r="D12" s="10"/>
      <c r="E12" s="7"/>
      <c r="F12" s="7"/>
      <c r="G12" s="7"/>
    </row>
    <row r="13" spans="1:7" ht="33" customHeight="1" x14ac:dyDescent="0.25">
      <c r="A13" s="7"/>
      <c r="B13" s="304" t="s">
        <v>99</v>
      </c>
      <c r="C13" s="304"/>
      <c r="D13" s="304"/>
      <c r="E13" s="304"/>
      <c r="F13" s="304"/>
      <c r="G13" s="7"/>
    </row>
    <row r="14" spans="1:7" x14ac:dyDescent="0.25">
      <c r="A14" s="7"/>
      <c r="B14" s="7"/>
      <c r="C14" s="7"/>
      <c r="D14" s="7"/>
      <c r="E14" s="7"/>
      <c r="F14" s="7"/>
      <c r="G14" s="7"/>
    </row>
    <row r="15" spans="1:7" x14ac:dyDescent="0.25">
      <c r="A15" s="7"/>
      <c r="B15" s="305" t="s">
        <v>98</v>
      </c>
      <c r="C15" s="305"/>
      <c r="D15" s="305"/>
      <c r="E15" s="305"/>
      <c r="F15" s="305"/>
      <c r="G15" s="7"/>
    </row>
    <row r="16" spans="1:7" ht="409.5" customHeight="1" x14ac:dyDescent="0.25">
      <c r="B16" s="309"/>
      <c r="C16" s="309"/>
      <c r="D16" s="309"/>
      <c r="E16" s="309"/>
      <c r="F16" s="309"/>
      <c r="G16" s="7"/>
    </row>
    <row r="17" spans="1:12" x14ac:dyDescent="0.25">
      <c r="A17" s="7"/>
      <c r="B17" s="18"/>
      <c r="C17" s="7"/>
      <c r="D17" s="7"/>
      <c r="E17" s="7"/>
      <c r="F17" s="29"/>
      <c r="G17" s="7"/>
    </row>
    <row r="18" spans="1:12" x14ac:dyDescent="0.25">
      <c r="A18" s="7"/>
      <c r="B18" s="18"/>
      <c r="C18" s="7"/>
      <c r="D18" s="266" t="s">
        <v>23</v>
      </c>
      <c r="E18" s="267"/>
      <c r="F18" s="29"/>
      <c r="G18" s="7"/>
    </row>
    <row r="19" spans="1:12" x14ac:dyDescent="0.25">
      <c r="A19" s="7"/>
      <c r="B19" s="18"/>
      <c r="C19" s="7"/>
      <c r="D19" s="268" t="s">
        <v>24</v>
      </c>
      <c r="E19" s="269"/>
      <c r="F19" s="29"/>
      <c r="G19" s="7"/>
      <c r="L19" s="6"/>
    </row>
    <row r="20" spans="1:12" x14ac:dyDescent="0.25">
      <c r="A20" s="7"/>
      <c r="B20" s="18"/>
      <c r="C20" s="7"/>
      <c r="D20" s="7"/>
      <c r="E20" s="7"/>
      <c r="F20" s="29"/>
      <c r="G20" s="7"/>
      <c r="L20" s="6"/>
    </row>
    <row r="21" spans="1:12" x14ac:dyDescent="0.25">
      <c r="A21" s="7"/>
      <c r="B21" s="18"/>
      <c r="C21" s="7"/>
      <c r="D21" s="7"/>
      <c r="E21" s="7"/>
      <c r="F21" s="29"/>
      <c r="G21" s="7"/>
      <c r="L21" s="6"/>
    </row>
    <row r="22" spans="1:12" ht="15.75" thickBot="1" x14ac:dyDescent="0.3">
      <c r="A22" s="7"/>
      <c r="B22" s="99" t="s">
        <v>68</v>
      </c>
      <c r="C22" s="306" t="str">
        <f>IF(RESUMEN!D4="","",RESUMEN!D4)</f>
        <v/>
      </c>
      <c r="D22" s="307"/>
      <c r="E22" s="307"/>
      <c r="F22" s="308"/>
      <c r="G22" s="7"/>
      <c r="L22" s="6"/>
    </row>
    <row r="23" spans="1:12" x14ac:dyDescent="0.25">
      <c r="A23" s="7"/>
      <c r="B23" s="7"/>
      <c r="C23" s="7"/>
      <c r="D23" s="7"/>
      <c r="E23" s="7"/>
      <c r="F23" s="7"/>
      <c r="G23" s="7"/>
    </row>
    <row r="24" spans="1:12" x14ac:dyDescent="0.25">
      <c r="B24" s="7"/>
      <c r="C24" s="7"/>
      <c r="D24" s="7"/>
      <c r="E24" s="7"/>
      <c r="F24" s="7"/>
      <c r="G24" s="7"/>
    </row>
    <row r="25" spans="1:12" x14ac:dyDescent="0.25">
      <c r="B25" s="7"/>
      <c r="C25" s="7"/>
      <c r="D25" s="7"/>
      <c r="E25" s="7"/>
      <c r="F25" s="7"/>
    </row>
  </sheetData>
  <sheetProtection password="CDCA" sheet="1" objects="1" scenarios="1"/>
  <mergeCells count="13">
    <mergeCell ref="D19:E19"/>
    <mergeCell ref="B13:F13"/>
    <mergeCell ref="B15:F15"/>
    <mergeCell ref="C22:F22"/>
    <mergeCell ref="B2:F2"/>
    <mergeCell ref="B16:F16"/>
    <mergeCell ref="D18:E18"/>
    <mergeCell ref="B3:F3"/>
    <mergeCell ref="C5:F5"/>
    <mergeCell ref="C7:D7"/>
    <mergeCell ref="E7:F7"/>
    <mergeCell ref="C11:D11"/>
    <mergeCell ref="C9:F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tocar'!$B$3:$B$5</xm:f>
          </x14:formula1>
          <xm:sqref>F11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B16" sqref="B16:F16"/>
    </sheetView>
  </sheetViews>
  <sheetFormatPr baseColWidth="10" defaultRowHeight="15" x14ac:dyDescent="0.25"/>
  <cols>
    <col min="1" max="1" customWidth="true" width="5.0" collapsed="false"/>
    <col min="2" max="2" customWidth="true" width="9.140625" collapsed="false"/>
    <col min="3" max="3" customWidth="true" width="16.7109375" collapsed="false"/>
    <col min="4" max="5" customWidth="true" width="18.42578125" collapsed="false"/>
    <col min="6" max="6" customWidth="true" width="47.28515625" collapsed="false"/>
    <col min="7" max="7" customWidth="true" width="3.7109375" collapsed="false"/>
  </cols>
  <sheetData>
    <row r="1" spans="1:7" x14ac:dyDescent="0.25">
      <c r="A1" s="7"/>
      <c r="B1" s="7"/>
      <c r="C1" s="7"/>
      <c r="D1" s="7"/>
      <c r="E1" s="7"/>
      <c r="F1" s="7"/>
      <c r="G1" s="7"/>
    </row>
    <row r="2" spans="1:7" ht="91.5" customHeight="1" x14ac:dyDescent="0.25">
      <c r="B2" s="282"/>
      <c r="C2" s="282"/>
      <c r="D2" s="282"/>
      <c r="E2" s="282"/>
      <c r="F2" s="282"/>
      <c r="G2" s="7"/>
    </row>
    <row r="3" spans="1:7" x14ac:dyDescent="0.25">
      <c r="A3" s="7"/>
      <c r="B3" s="305" t="s">
        <v>93</v>
      </c>
      <c r="C3" s="305"/>
      <c r="D3" s="305"/>
      <c r="E3" s="305"/>
      <c r="F3" s="305"/>
      <c r="G3" s="7"/>
    </row>
    <row r="4" spans="1:7" x14ac:dyDescent="0.25">
      <c r="A4" s="7"/>
      <c r="B4" s="7"/>
      <c r="C4" s="9"/>
      <c r="D4" s="9"/>
      <c r="E4" s="9"/>
      <c r="F4" s="9"/>
      <c r="G4" s="7"/>
    </row>
    <row r="5" spans="1:7" x14ac:dyDescent="0.25">
      <c r="A5" s="7"/>
      <c r="B5" s="51" t="s">
        <v>94</v>
      </c>
      <c r="C5" s="310" t="str">
        <f>IF(RESUMEN!D4="","",RESUMEN!D4)</f>
        <v/>
      </c>
      <c r="D5" s="310"/>
      <c r="E5" s="310"/>
      <c r="F5" s="310"/>
      <c r="G5" s="7"/>
    </row>
    <row r="6" spans="1:7" x14ac:dyDescent="0.25">
      <c r="A6" s="7"/>
      <c r="B6" s="7"/>
      <c r="C6" s="103"/>
      <c r="D6" s="103"/>
      <c r="E6" s="104"/>
      <c r="F6" s="104"/>
      <c r="G6" s="7"/>
    </row>
    <row r="7" spans="1:7" x14ac:dyDescent="0.25">
      <c r="A7" s="7"/>
      <c r="B7" s="51" t="s">
        <v>95</v>
      </c>
      <c r="C7" s="311" t="str">
        <f>IF(RESUMEN!D6="","",RESUMEN!D6)</f>
        <v/>
      </c>
      <c r="D7" s="311"/>
      <c r="E7" s="108" t="s">
        <v>96</v>
      </c>
      <c r="F7" s="106"/>
      <c r="G7" s="7"/>
    </row>
    <row r="8" spans="1:7" x14ac:dyDescent="0.25">
      <c r="A8" s="7"/>
      <c r="B8" s="9"/>
      <c r="C8" s="105"/>
      <c r="D8" s="105"/>
      <c r="E8" s="103"/>
      <c r="F8" s="103"/>
      <c r="G8" s="7"/>
    </row>
    <row r="9" spans="1:7" x14ac:dyDescent="0.25">
      <c r="A9" s="7"/>
      <c r="B9" s="7"/>
      <c r="C9" s="317" t="str">
        <f>IF(RESUMEN!D8="","",RESUMEN!D8)</f>
        <v/>
      </c>
      <c r="D9" s="318"/>
      <c r="E9" s="318"/>
      <c r="F9" s="319"/>
      <c r="G9" s="7"/>
    </row>
    <row r="10" spans="1:7" x14ac:dyDescent="0.25">
      <c r="A10" s="7"/>
      <c r="B10" s="10"/>
      <c r="C10" s="101"/>
      <c r="D10" s="101"/>
      <c r="E10" s="10"/>
      <c r="F10" s="10"/>
      <c r="G10" s="7"/>
    </row>
    <row r="11" spans="1:7" x14ac:dyDescent="0.25">
      <c r="A11" s="7"/>
      <c r="B11" s="51" t="s">
        <v>97</v>
      </c>
      <c r="C11" s="311" t="str">
        <f>IF(RESUMEN!D10="","",RESUMEN!D10)</f>
        <v/>
      </c>
      <c r="D11" s="311"/>
      <c r="E11" s="102" t="s">
        <v>100</v>
      </c>
      <c r="F11" s="148"/>
      <c r="G11" s="7"/>
    </row>
    <row r="12" spans="1:7" x14ac:dyDescent="0.25">
      <c r="A12" s="7"/>
      <c r="B12" s="7"/>
      <c r="C12" s="10"/>
      <c r="D12" s="10"/>
      <c r="E12" s="7"/>
      <c r="F12" s="7"/>
      <c r="G12" s="7"/>
    </row>
    <row r="13" spans="1:7" ht="33" customHeight="1" x14ac:dyDescent="0.25">
      <c r="A13" s="7"/>
      <c r="B13" s="320" t="s">
        <v>99</v>
      </c>
      <c r="C13" s="320"/>
      <c r="D13" s="320"/>
      <c r="E13" s="320"/>
      <c r="F13" s="320"/>
      <c r="G13" s="7"/>
    </row>
    <row r="14" spans="1:7" x14ac:dyDescent="0.25">
      <c r="A14" s="7"/>
      <c r="B14" s="7"/>
      <c r="C14" s="7"/>
      <c r="D14" s="7"/>
      <c r="E14" s="7"/>
      <c r="F14" s="7"/>
      <c r="G14" s="7"/>
    </row>
    <row r="15" spans="1:7" x14ac:dyDescent="0.25">
      <c r="A15" s="7"/>
      <c r="B15" s="305" t="s">
        <v>98</v>
      </c>
      <c r="C15" s="305"/>
      <c r="D15" s="305"/>
      <c r="E15" s="305"/>
      <c r="F15" s="305"/>
      <c r="G15" s="7"/>
    </row>
    <row r="16" spans="1:7" ht="409.5" customHeight="1" x14ac:dyDescent="0.25">
      <c r="B16" s="309"/>
      <c r="C16" s="309"/>
      <c r="D16" s="309"/>
      <c r="E16" s="309"/>
      <c r="F16" s="309"/>
      <c r="G16" s="7"/>
    </row>
    <row r="17" spans="1:12" x14ac:dyDescent="0.25">
      <c r="A17" s="7"/>
      <c r="B17" s="18"/>
      <c r="C17" s="7"/>
      <c r="D17" s="7"/>
      <c r="E17" s="7"/>
      <c r="F17" s="29"/>
      <c r="G17" s="7"/>
    </row>
    <row r="18" spans="1:12" x14ac:dyDescent="0.25">
      <c r="A18" s="7"/>
      <c r="B18" s="18"/>
      <c r="C18" s="7"/>
      <c r="D18" s="266" t="s">
        <v>23</v>
      </c>
      <c r="E18" s="267"/>
      <c r="F18" s="29"/>
      <c r="G18" s="7"/>
    </row>
    <row r="19" spans="1:12" x14ac:dyDescent="0.25">
      <c r="A19" s="7"/>
      <c r="B19" s="18"/>
      <c r="C19" s="7"/>
      <c r="D19" s="268" t="s">
        <v>24</v>
      </c>
      <c r="E19" s="269"/>
      <c r="F19" s="29"/>
      <c r="G19" s="7"/>
      <c r="L19" s="6"/>
    </row>
    <row r="20" spans="1:12" x14ac:dyDescent="0.25">
      <c r="A20" s="7"/>
      <c r="B20" s="18"/>
      <c r="C20" s="7"/>
      <c r="D20" s="7"/>
      <c r="E20" s="7"/>
      <c r="F20" s="29"/>
      <c r="G20" s="7"/>
      <c r="L20" s="6"/>
    </row>
    <row r="21" spans="1:12" x14ac:dyDescent="0.25">
      <c r="A21" s="7"/>
      <c r="B21" s="18"/>
      <c r="C21" s="7"/>
      <c r="D21" s="7"/>
      <c r="E21" s="7"/>
      <c r="F21" s="29"/>
      <c r="G21" s="7"/>
      <c r="L21" s="6"/>
    </row>
    <row r="22" spans="1:12" ht="15.75" thickBot="1" x14ac:dyDescent="0.3">
      <c r="A22" s="7"/>
      <c r="B22" s="99" t="s">
        <v>68</v>
      </c>
      <c r="C22" s="306" t="str">
        <f>IF(RESUMEN!D4="","",RESUMEN!D4)</f>
        <v/>
      </c>
      <c r="D22" s="307"/>
      <c r="E22" s="307"/>
      <c r="F22" s="308"/>
      <c r="G22" s="7"/>
      <c r="L22" s="6"/>
    </row>
    <row r="23" spans="1:12" x14ac:dyDescent="0.25">
      <c r="A23" s="7"/>
      <c r="B23" s="7"/>
      <c r="C23" s="7"/>
      <c r="D23" s="7"/>
      <c r="E23" s="7"/>
      <c r="F23" s="7"/>
      <c r="G23" s="7"/>
    </row>
    <row r="24" spans="1:12" x14ac:dyDescent="0.25">
      <c r="B24" s="7"/>
      <c r="C24" s="7"/>
      <c r="D24" s="7"/>
      <c r="E24" s="7"/>
      <c r="F24" s="7"/>
      <c r="G24" s="7"/>
    </row>
    <row r="25" spans="1:12" x14ac:dyDescent="0.25">
      <c r="B25" s="7"/>
      <c r="C25" s="7"/>
      <c r="D25" s="7"/>
      <c r="E25" s="7"/>
      <c r="F25" s="7"/>
    </row>
  </sheetData>
  <sheetProtection password="CDCA" sheet="1" objects="1" scenarios="1"/>
  <mergeCells count="12">
    <mergeCell ref="C22:F22"/>
    <mergeCell ref="B2:F2"/>
    <mergeCell ref="B3:F3"/>
    <mergeCell ref="C5:F5"/>
    <mergeCell ref="C7:D7"/>
    <mergeCell ref="C9:F9"/>
    <mergeCell ref="C11:D11"/>
    <mergeCell ref="B13:F13"/>
    <mergeCell ref="B15:F15"/>
    <mergeCell ref="B16:F16"/>
    <mergeCell ref="D18:E18"/>
    <mergeCell ref="D19:E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tocar'!$B$3:$B$5</xm:f>
          </x14:formula1>
          <xm:sqref>F11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E19" sqref="E19"/>
    </sheetView>
  </sheetViews>
  <sheetFormatPr baseColWidth="10" defaultRowHeight="15" x14ac:dyDescent="0.25"/>
  <cols>
    <col min="5" max="5" bestFit="true" customWidth="true" width="54.5703125" collapsed="false"/>
    <col min="6" max="6" bestFit="true" customWidth="true" width="21.28515625" collapsed="false"/>
    <col min="7" max="7" bestFit="true" customWidth="true" width="23.140625" collapsed="false"/>
  </cols>
  <sheetData>
    <row r="1" spans="1:12" x14ac:dyDescent="0.25">
      <c r="A1" s="149" t="s">
        <v>49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x14ac:dyDescent="0.25">
      <c r="A2" s="145"/>
      <c r="B2" s="145"/>
      <c r="C2" s="145"/>
      <c r="D2" s="150" t="s">
        <v>43</v>
      </c>
      <c r="E2" s="150" t="s">
        <v>37</v>
      </c>
      <c r="F2" s="150" t="s">
        <v>42</v>
      </c>
      <c r="G2" s="150" t="s">
        <v>60</v>
      </c>
      <c r="H2" s="150" t="s">
        <v>61</v>
      </c>
      <c r="I2" s="145"/>
      <c r="J2" s="150" t="s">
        <v>113</v>
      </c>
      <c r="K2" s="145"/>
      <c r="L2" s="150" t="s">
        <v>142</v>
      </c>
    </row>
    <row r="3" spans="1:12" x14ac:dyDescent="0.25">
      <c r="A3" s="145"/>
      <c r="B3" s="145" t="s">
        <v>10</v>
      </c>
      <c r="C3" s="145"/>
      <c r="D3" s="145" t="s">
        <v>34</v>
      </c>
      <c r="E3" s="145" t="s">
        <v>44</v>
      </c>
      <c r="F3" s="145" t="s">
        <v>47</v>
      </c>
      <c r="G3" s="145" t="s">
        <v>50</v>
      </c>
      <c r="H3" s="145" t="s">
        <v>62</v>
      </c>
      <c r="I3" s="145"/>
      <c r="J3" s="145" t="s">
        <v>111</v>
      </c>
      <c r="K3" s="145"/>
      <c r="L3" s="145" t="s">
        <v>141</v>
      </c>
    </row>
    <row r="4" spans="1:12" x14ac:dyDescent="0.25">
      <c r="A4" s="145"/>
      <c r="B4" s="145" t="s">
        <v>11</v>
      </c>
      <c r="C4" s="145"/>
      <c r="D4" s="145" t="s">
        <v>35</v>
      </c>
      <c r="E4" s="145" t="s">
        <v>45</v>
      </c>
      <c r="F4" s="145" t="s">
        <v>48</v>
      </c>
      <c r="G4" s="145" t="s">
        <v>51</v>
      </c>
      <c r="H4" s="145" t="s">
        <v>63</v>
      </c>
      <c r="I4" s="145"/>
      <c r="J4" s="145" t="s">
        <v>112</v>
      </c>
      <c r="K4" s="145"/>
      <c r="L4" s="145" t="s">
        <v>134</v>
      </c>
    </row>
    <row r="5" spans="1:12" x14ac:dyDescent="0.25">
      <c r="A5" s="145"/>
      <c r="B5" s="145"/>
      <c r="C5" s="145"/>
      <c r="D5" s="145"/>
      <c r="E5" s="145" t="s">
        <v>46</v>
      </c>
      <c r="F5" s="145"/>
      <c r="G5" s="145" t="s">
        <v>52</v>
      </c>
      <c r="H5" s="145"/>
      <c r="I5" s="145"/>
      <c r="J5" s="145"/>
      <c r="K5" s="145"/>
      <c r="L5" s="145" t="s">
        <v>135</v>
      </c>
    </row>
    <row r="6" spans="1:12" x14ac:dyDescent="0.25">
      <c r="A6" s="145"/>
      <c r="B6" s="145"/>
      <c r="C6" s="145"/>
      <c r="D6" s="145"/>
      <c r="E6" s="145"/>
      <c r="F6" s="145"/>
      <c r="G6" s="145" t="s">
        <v>53</v>
      </c>
      <c r="H6" s="145"/>
      <c r="I6" s="145"/>
      <c r="J6" s="145"/>
      <c r="K6" s="145"/>
      <c r="L6" s="145" t="s">
        <v>136</v>
      </c>
    </row>
    <row r="7" spans="1:12" x14ac:dyDescent="0.25">
      <c r="A7" s="145"/>
      <c r="B7" s="145"/>
      <c r="C7" s="145"/>
      <c r="D7" s="145"/>
      <c r="E7" s="145"/>
      <c r="F7" s="145"/>
      <c r="G7" s="145" t="s">
        <v>54</v>
      </c>
      <c r="H7" s="145"/>
      <c r="I7" s="145"/>
      <c r="J7" s="145"/>
      <c r="K7" s="145"/>
      <c r="L7" s="145" t="s">
        <v>138</v>
      </c>
    </row>
    <row r="8" spans="1:12" x14ac:dyDescent="0.25">
      <c r="A8" s="145"/>
      <c r="B8" s="145"/>
      <c r="C8" s="145"/>
      <c r="D8" s="145"/>
      <c r="E8" s="145"/>
      <c r="F8" s="145"/>
      <c r="G8" s="145" t="s">
        <v>55</v>
      </c>
      <c r="H8" s="145"/>
      <c r="I8" s="145"/>
      <c r="J8" s="145"/>
      <c r="K8" s="145"/>
      <c r="L8" s="145" t="s">
        <v>137</v>
      </c>
    </row>
    <row r="9" spans="1:12" x14ac:dyDescent="0.25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 t="s">
        <v>139</v>
      </c>
    </row>
    <row r="10" spans="1:12" x14ac:dyDescent="0.25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 t="s">
        <v>140</v>
      </c>
    </row>
    <row r="11" spans="1:12" x14ac:dyDescent="0.25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</row>
    <row r="12" spans="1:12" x14ac:dyDescent="0.25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</row>
  </sheetData>
  <sheetProtection password="CC0A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opLeftCell="C1" workbookViewId="0">
      <selection activeCell="L7" sqref="L7"/>
    </sheetView>
  </sheetViews>
  <sheetFormatPr baseColWidth="10" defaultRowHeight="15" x14ac:dyDescent="0.25"/>
  <cols>
    <col min="1" max="1" customWidth="true" style="82" width="5.42578125" collapsed="false"/>
    <col min="2" max="2" customWidth="true" width="49.85546875" collapsed="false"/>
    <col min="3" max="3" customWidth="true" width="14.0" collapsed="false"/>
    <col min="4" max="4" customWidth="true" width="11.140625" collapsed="false"/>
    <col min="5" max="5" customWidth="true" width="30.42578125" collapsed="false"/>
    <col min="6" max="6" customWidth="true" style="73" width="9.0" collapsed="false"/>
    <col min="7" max="7" customWidth="true" width="14.0" collapsed="false"/>
    <col min="8" max="8" customWidth="true" style="3" width="8.28515625" collapsed="false"/>
    <col min="9" max="9" customWidth="true" style="3" width="10.5703125" collapsed="false"/>
    <col min="10" max="10" customWidth="true" style="1" width="10.140625" collapsed="false"/>
    <col min="11" max="11" bestFit="true" customWidth="true" style="1" width="3.85546875" collapsed="false"/>
    <col min="12" max="12" bestFit="true" customWidth="true" width="11.5703125" collapsed="false"/>
    <col min="13" max="13" style="172" width="11.42578125" collapsed="false"/>
    <col min="14" max="14" customWidth="true" width="9.5703125" collapsed="false"/>
    <col min="15" max="15" customWidth="true" width="8.42578125" collapsed="false"/>
    <col min="16" max="16" bestFit="true" customWidth="true" width="6.5703125" collapsed="false"/>
    <col min="17" max="17" bestFit="true" customWidth="true" width="9.28515625" collapsed="false"/>
    <col min="18" max="18" bestFit="true" customWidth="true" width="11.0" collapsed="false"/>
  </cols>
  <sheetData>
    <row r="1" spans="1:23" ht="80.25" customHeight="1" x14ac:dyDescent="0.25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N1" s="138"/>
      <c r="O1" s="138"/>
      <c r="P1" s="138"/>
      <c r="Q1" s="138"/>
      <c r="R1" s="138"/>
      <c r="S1" s="138"/>
      <c r="T1" s="138"/>
      <c r="U1" s="138"/>
      <c r="V1" s="138"/>
      <c r="W1" s="138"/>
    </row>
    <row r="2" spans="1:23" ht="16.5" thickBot="1" x14ac:dyDescent="0.3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N2" s="138"/>
      <c r="O2" s="139"/>
      <c r="P2" s="138"/>
      <c r="Q2" s="138"/>
      <c r="R2" s="138"/>
      <c r="S2" s="138"/>
      <c r="T2" s="138"/>
      <c r="U2" s="138"/>
      <c r="V2" s="138"/>
      <c r="W2" s="138"/>
    </row>
    <row r="3" spans="1:23" ht="16.5" customHeight="1" thickBot="1" x14ac:dyDescent="0.3">
      <c r="A3" s="235" t="s">
        <v>65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N3" s="138"/>
      <c r="O3" s="138"/>
      <c r="P3" s="138"/>
      <c r="Q3" s="138"/>
      <c r="R3" s="138"/>
      <c r="S3" s="138"/>
      <c r="T3" s="138"/>
      <c r="U3" s="138"/>
      <c r="V3" s="138"/>
      <c r="W3" s="138"/>
    </row>
    <row r="4" spans="1:23" ht="13.5" customHeight="1" x14ac:dyDescent="0.35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N4" s="59"/>
      <c r="O4" s="59"/>
      <c r="P4" s="59"/>
      <c r="Q4" s="59"/>
      <c r="R4" s="59"/>
      <c r="S4" s="223" t="s">
        <v>35</v>
      </c>
      <c r="T4" s="223"/>
      <c r="U4" s="223"/>
      <c r="V4" s="138"/>
      <c r="W4" s="138"/>
    </row>
    <row r="5" spans="1:23" ht="21.75" customHeight="1" x14ac:dyDescent="0.25">
      <c r="A5" s="225" t="s">
        <v>56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N5" s="66" t="s">
        <v>82</v>
      </c>
      <c r="O5" s="66" t="s">
        <v>83</v>
      </c>
      <c r="P5" s="66" t="s">
        <v>79</v>
      </c>
      <c r="Q5" s="66" t="s">
        <v>80</v>
      </c>
      <c r="R5" s="66" t="s">
        <v>81</v>
      </c>
      <c r="S5" s="66" t="s">
        <v>79</v>
      </c>
      <c r="T5" s="66" t="s">
        <v>80</v>
      </c>
      <c r="U5" s="66" t="s">
        <v>81</v>
      </c>
      <c r="V5" s="138"/>
      <c r="W5" s="138"/>
    </row>
    <row r="6" spans="1:23" ht="76.5" customHeight="1" x14ac:dyDescent="0.25">
      <c r="A6" s="228" t="s">
        <v>29</v>
      </c>
      <c r="B6" s="228" t="s">
        <v>32</v>
      </c>
      <c r="C6" s="228" t="s">
        <v>57</v>
      </c>
      <c r="D6" s="228" t="s">
        <v>33</v>
      </c>
      <c r="E6" s="228" t="s">
        <v>37</v>
      </c>
      <c r="F6" s="228" t="s">
        <v>38</v>
      </c>
      <c r="G6" s="228" t="s">
        <v>39</v>
      </c>
      <c r="H6" s="228" t="s">
        <v>30</v>
      </c>
      <c r="I6" s="228" t="s">
        <v>40</v>
      </c>
      <c r="J6" s="228" t="s">
        <v>41</v>
      </c>
      <c r="K6" s="237" t="s">
        <v>42</v>
      </c>
      <c r="L6" s="45" t="s">
        <v>31</v>
      </c>
      <c r="N6" s="66"/>
      <c r="O6" s="66"/>
      <c r="P6" s="66"/>
      <c r="Q6" s="66"/>
      <c r="R6" s="66"/>
      <c r="S6" s="66"/>
      <c r="T6" s="66"/>
      <c r="U6" s="66"/>
      <c r="V6" s="138"/>
      <c r="W6" s="138"/>
    </row>
    <row r="7" spans="1:23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38"/>
      <c r="L7" s="127">
        <f>SUM(L9:L29)+'REL DISCP1 (2)'!L7+'REL DISCP1 (3)'!L7+'REL DISCP1 (4)'!L7+'REL DISCP1 (5)'!L7</f>
        <v>0</v>
      </c>
      <c r="M7" s="161">
        <f>SUM(M8+'REL DISCP1 (2)'!M7+'REL DISCP1 (3)'!M7+'REL DISCP1 (4)'!M7+'REL DISCP1 (5)'!M7)</f>
        <v>0</v>
      </c>
      <c r="N7" s="70">
        <f>COUNTIF(A9:A29,"&lt;&gt;0")</f>
        <v>0</v>
      </c>
      <c r="O7" s="69">
        <f>COUNTIF(G9:G29,"Indefinido")</f>
        <v>0</v>
      </c>
      <c r="P7" s="69">
        <f>COUNTIFS(E9:E29,"Fisica/orgánica",F9:F29,"&gt;=65")</f>
        <v>0</v>
      </c>
      <c r="Q7" s="69">
        <f>COUNTIFS(E9:E29,"Intelectual, con parálisis cerebral o con enfermedad mental",F9:F29,"&gt;=33")</f>
        <v>0</v>
      </c>
      <c r="R7" s="69">
        <f>COUNTIFS(E9:E29,"Sensorial",F9:F29,"&gt;=65")</f>
        <v>0</v>
      </c>
      <c r="S7" s="69">
        <f>COUNTIFS(E9:E29,"Fisica/orgánica",F9:F29,"&gt;=65",D9:D29,"Mujer")</f>
        <v>0</v>
      </c>
      <c r="T7" s="69">
        <f>COUNTIFS(E9:E29,"Intelectual, con parálisis cerebral o con enfermedad mental",F9:F29,"&gt;=33",D9:D29,"Mujer")</f>
        <v>0</v>
      </c>
      <c r="U7" s="69">
        <f>COUNTIFS(E9:E29,"Sensorial",F9:F29,"&gt;=65",D9:D29,"Mujer")</f>
        <v>0</v>
      </c>
      <c r="V7" s="138"/>
      <c r="W7" s="138"/>
    </row>
    <row r="8" spans="1:23" x14ac:dyDescent="0.25">
      <c r="A8" s="230"/>
      <c r="B8" s="230"/>
      <c r="C8" s="230"/>
      <c r="D8" s="230"/>
      <c r="E8" s="230"/>
      <c r="F8" s="230"/>
      <c r="G8" s="230"/>
      <c r="H8" s="230"/>
      <c r="I8" s="230"/>
      <c r="J8" s="230"/>
      <c r="K8" s="239"/>
      <c r="L8" s="58">
        <f>SUM(L9:L29)</f>
        <v>0</v>
      </c>
      <c r="M8" s="161">
        <f>SUM(M9:M29)</f>
        <v>0</v>
      </c>
      <c r="N8" s="70"/>
      <c r="O8" s="69"/>
      <c r="P8" s="69"/>
      <c r="Q8" s="69"/>
      <c r="R8" s="69"/>
      <c r="S8" s="69"/>
      <c r="T8" s="69"/>
      <c r="U8" s="69"/>
      <c r="V8" s="138"/>
      <c r="W8" s="138"/>
    </row>
    <row r="9" spans="1:23" s="120" customFormat="1" ht="27" customHeight="1" x14ac:dyDescent="0.25">
      <c r="A9" s="124">
        <f>IF(B9&lt;&gt;"",1,0)</f>
        <v>0</v>
      </c>
      <c r="B9" s="63"/>
      <c r="C9" s="63"/>
      <c r="D9" s="63"/>
      <c r="E9" s="63"/>
      <c r="F9" s="116"/>
      <c r="G9" s="63"/>
      <c r="H9" s="126"/>
      <c r="I9" s="117"/>
      <c r="J9" s="116"/>
      <c r="K9" s="116"/>
      <c r="L9" s="118">
        <f>IF(K9="SI",IF(J9&gt;=6,(H9*1200),(J9/6*H9*1200)),0)</f>
        <v>0</v>
      </c>
      <c r="M9" s="162">
        <f>IF(RESUMEN!$E$16&gt;=J9,L9,L9*RESUMEN!$E$16/12)</f>
        <v>0</v>
      </c>
    </row>
    <row r="10" spans="1:23" s="125" customFormat="1" ht="27" customHeight="1" x14ac:dyDescent="0.2">
      <c r="A10" s="124">
        <f>IF(B10&lt;&gt;"",(A9+1),0)</f>
        <v>0</v>
      </c>
      <c r="B10" s="63"/>
      <c r="C10" s="63"/>
      <c r="D10" s="63"/>
      <c r="E10" s="63"/>
      <c r="F10" s="116"/>
      <c r="G10" s="63"/>
      <c r="H10" s="126"/>
      <c r="I10" s="117"/>
      <c r="J10" s="116"/>
      <c r="K10" s="116"/>
      <c r="L10" s="118">
        <f t="shared" ref="L10:L29" si="0">IF(K10="SI",IF(J10&gt;=6,(H10*1200),(J10/6*H10*1200)),0)</f>
        <v>0</v>
      </c>
      <c r="M10" s="162">
        <f>IF(RESUMEN!$E$16&gt;=J10,L10,L10*RESUMEN!$E$16/12)</f>
        <v>0</v>
      </c>
      <c r="N10" s="120"/>
      <c r="O10" s="120"/>
    </row>
    <row r="11" spans="1:23" s="125" customFormat="1" ht="27" customHeight="1" x14ac:dyDescent="0.2">
      <c r="A11" s="124">
        <f t="shared" ref="A11:A29" si="1">IF(B11&lt;&gt;"",(A10+1),0)</f>
        <v>0</v>
      </c>
      <c r="B11" s="63"/>
      <c r="C11" s="63"/>
      <c r="D11" s="63"/>
      <c r="E11" s="63"/>
      <c r="F11" s="116"/>
      <c r="G11" s="63"/>
      <c r="H11" s="126"/>
      <c r="I11" s="117"/>
      <c r="J11" s="116"/>
      <c r="K11" s="116"/>
      <c r="L11" s="118">
        <f t="shared" si="0"/>
        <v>0</v>
      </c>
      <c r="M11" s="162">
        <f>IF(RESUMEN!$E$16&gt;=J11,L11,L11*RESUMEN!$E$16/12)</f>
        <v>0</v>
      </c>
      <c r="N11" s="120"/>
      <c r="O11" s="120"/>
    </row>
    <row r="12" spans="1:23" s="125" customFormat="1" ht="27" customHeight="1" x14ac:dyDescent="0.2">
      <c r="A12" s="124">
        <f t="shared" si="1"/>
        <v>0</v>
      </c>
      <c r="B12" s="63"/>
      <c r="C12" s="63"/>
      <c r="D12" s="63"/>
      <c r="E12" s="63"/>
      <c r="F12" s="116"/>
      <c r="G12" s="63"/>
      <c r="H12" s="126"/>
      <c r="I12" s="117"/>
      <c r="J12" s="116"/>
      <c r="K12" s="116"/>
      <c r="L12" s="118">
        <f t="shared" si="0"/>
        <v>0</v>
      </c>
      <c r="M12" s="162">
        <f>IF(RESUMEN!$E$16&gt;=J12,L12,L12*RESUMEN!$E$16/12)</f>
        <v>0</v>
      </c>
      <c r="N12" s="120"/>
      <c r="O12" s="120"/>
    </row>
    <row r="13" spans="1:23" s="125" customFormat="1" ht="27" customHeight="1" x14ac:dyDescent="0.2">
      <c r="A13" s="124">
        <f t="shared" si="1"/>
        <v>0</v>
      </c>
      <c r="B13" s="63"/>
      <c r="C13" s="63"/>
      <c r="D13" s="63"/>
      <c r="E13" s="63"/>
      <c r="F13" s="116"/>
      <c r="G13" s="63"/>
      <c r="H13" s="126"/>
      <c r="I13" s="117"/>
      <c r="J13" s="116"/>
      <c r="K13" s="116"/>
      <c r="L13" s="118">
        <f t="shared" si="0"/>
        <v>0</v>
      </c>
      <c r="M13" s="162">
        <f>IF(RESUMEN!$E$16&gt;=J13,L13,L13*RESUMEN!$E$16/12)</f>
        <v>0</v>
      </c>
      <c r="N13" s="120"/>
      <c r="O13" s="120"/>
    </row>
    <row r="14" spans="1:23" s="125" customFormat="1" ht="27" customHeight="1" x14ac:dyDescent="0.2">
      <c r="A14" s="124">
        <f t="shared" si="1"/>
        <v>0</v>
      </c>
      <c r="B14" s="63"/>
      <c r="C14" s="63"/>
      <c r="D14" s="63"/>
      <c r="E14" s="63"/>
      <c r="F14" s="116"/>
      <c r="G14" s="63"/>
      <c r="H14" s="126"/>
      <c r="I14" s="117"/>
      <c r="J14" s="116"/>
      <c r="K14" s="116"/>
      <c r="L14" s="118">
        <f t="shared" si="0"/>
        <v>0</v>
      </c>
      <c r="M14" s="162">
        <f>IF(RESUMEN!$E$16&gt;=J14,L14,L14*RESUMEN!$E$16/12)</f>
        <v>0</v>
      </c>
      <c r="N14" s="120"/>
      <c r="O14" s="120"/>
    </row>
    <row r="15" spans="1:23" s="125" customFormat="1" ht="27" customHeight="1" x14ac:dyDescent="0.2">
      <c r="A15" s="124">
        <f t="shared" si="1"/>
        <v>0</v>
      </c>
      <c r="B15" s="63"/>
      <c r="C15" s="63"/>
      <c r="D15" s="63"/>
      <c r="E15" s="63"/>
      <c r="F15" s="116"/>
      <c r="G15" s="63"/>
      <c r="H15" s="126"/>
      <c r="I15" s="117"/>
      <c r="J15" s="116"/>
      <c r="K15" s="116"/>
      <c r="L15" s="118">
        <f t="shared" si="0"/>
        <v>0</v>
      </c>
      <c r="M15" s="162">
        <f>IF(RESUMEN!$E$16&gt;=J15,L15,L15*RESUMEN!$E$16/12)</f>
        <v>0</v>
      </c>
      <c r="N15" s="120"/>
      <c r="O15" s="120"/>
    </row>
    <row r="16" spans="1:23" s="125" customFormat="1" ht="27" customHeight="1" x14ac:dyDescent="0.2">
      <c r="A16" s="124">
        <f t="shared" si="1"/>
        <v>0</v>
      </c>
      <c r="B16" s="63"/>
      <c r="C16" s="63"/>
      <c r="D16" s="63"/>
      <c r="E16" s="63"/>
      <c r="F16" s="116"/>
      <c r="G16" s="63"/>
      <c r="H16" s="126"/>
      <c r="I16" s="117"/>
      <c r="J16" s="116"/>
      <c r="K16" s="116"/>
      <c r="L16" s="118">
        <f t="shared" si="0"/>
        <v>0</v>
      </c>
      <c r="M16" s="162">
        <f>IF(RESUMEN!$E$16&gt;=J16,L16,L16*RESUMEN!$E$16/12)</f>
        <v>0</v>
      </c>
      <c r="N16" s="120"/>
      <c r="O16" s="120"/>
    </row>
    <row r="17" spans="1:15" s="125" customFormat="1" ht="27" customHeight="1" x14ac:dyDescent="0.2">
      <c r="A17" s="124">
        <f t="shared" si="1"/>
        <v>0</v>
      </c>
      <c r="B17" s="63"/>
      <c r="C17" s="63"/>
      <c r="D17" s="63"/>
      <c r="E17" s="63"/>
      <c r="F17" s="116"/>
      <c r="G17" s="63"/>
      <c r="H17" s="126"/>
      <c r="I17" s="117"/>
      <c r="J17" s="116"/>
      <c r="K17" s="116"/>
      <c r="L17" s="118">
        <f t="shared" si="0"/>
        <v>0</v>
      </c>
      <c r="M17" s="162">
        <f>IF(RESUMEN!$E$16&gt;=J17,L17,L17*RESUMEN!$E$16/12)</f>
        <v>0</v>
      </c>
      <c r="N17" s="120"/>
      <c r="O17" s="120"/>
    </row>
    <row r="18" spans="1:15" s="125" customFormat="1" ht="27" customHeight="1" x14ac:dyDescent="0.2">
      <c r="A18" s="124">
        <f t="shared" si="1"/>
        <v>0</v>
      </c>
      <c r="B18" s="63"/>
      <c r="C18" s="63"/>
      <c r="D18" s="63"/>
      <c r="E18" s="63"/>
      <c r="F18" s="116"/>
      <c r="G18" s="63"/>
      <c r="H18" s="126"/>
      <c r="I18" s="117"/>
      <c r="J18" s="116"/>
      <c r="K18" s="116"/>
      <c r="L18" s="118">
        <f t="shared" si="0"/>
        <v>0</v>
      </c>
      <c r="M18" s="162">
        <f>IF(RESUMEN!$E$16&gt;=J18,L18,L18*RESUMEN!$E$16/12)</f>
        <v>0</v>
      </c>
      <c r="N18" s="120"/>
      <c r="O18" s="120"/>
    </row>
    <row r="19" spans="1:15" s="125" customFormat="1" ht="27" customHeight="1" x14ac:dyDescent="0.2">
      <c r="A19" s="124">
        <f t="shared" si="1"/>
        <v>0</v>
      </c>
      <c r="B19" s="63"/>
      <c r="C19" s="63"/>
      <c r="D19" s="63"/>
      <c r="E19" s="63"/>
      <c r="F19" s="116"/>
      <c r="G19" s="63"/>
      <c r="H19" s="126"/>
      <c r="I19" s="117"/>
      <c r="J19" s="116"/>
      <c r="K19" s="116"/>
      <c r="L19" s="118">
        <f t="shared" si="0"/>
        <v>0</v>
      </c>
      <c r="M19" s="162">
        <f>IF(RESUMEN!$E$16&gt;=J19,L19,L19*RESUMEN!$E$16/12)</f>
        <v>0</v>
      </c>
      <c r="N19" s="120"/>
      <c r="O19" s="120"/>
    </row>
    <row r="20" spans="1:15" s="125" customFormat="1" ht="27" customHeight="1" x14ac:dyDescent="0.2">
      <c r="A20" s="124">
        <f t="shared" si="1"/>
        <v>0</v>
      </c>
      <c r="B20" s="63"/>
      <c r="C20" s="63"/>
      <c r="D20" s="63"/>
      <c r="E20" s="63"/>
      <c r="F20" s="116"/>
      <c r="G20" s="63"/>
      <c r="H20" s="126"/>
      <c r="I20" s="117"/>
      <c r="J20" s="116"/>
      <c r="K20" s="116"/>
      <c r="L20" s="118">
        <f t="shared" si="0"/>
        <v>0</v>
      </c>
      <c r="M20" s="162">
        <f>IF(RESUMEN!$E$16&gt;=J20,L20,L20*RESUMEN!$E$16/12)</f>
        <v>0</v>
      </c>
      <c r="N20" s="120"/>
      <c r="O20" s="120"/>
    </row>
    <row r="21" spans="1:15" s="125" customFormat="1" ht="27" customHeight="1" x14ac:dyDescent="0.2">
      <c r="A21" s="124">
        <f t="shared" si="1"/>
        <v>0</v>
      </c>
      <c r="B21" s="63"/>
      <c r="C21" s="63"/>
      <c r="D21" s="63"/>
      <c r="E21" s="63"/>
      <c r="F21" s="116"/>
      <c r="G21" s="63"/>
      <c r="H21" s="126"/>
      <c r="I21" s="117"/>
      <c r="J21" s="116"/>
      <c r="K21" s="116"/>
      <c r="L21" s="118">
        <f t="shared" si="0"/>
        <v>0</v>
      </c>
      <c r="M21" s="162">
        <f>IF(RESUMEN!$E$16&gt;=J21,L21,L21*RESUMEN!$E$16/12)</f>
        <v>0</v>
      </c>
      <c r="N21" s="120"/>
      <c r="O21" s="120"/>
    </row>
    <row r="22" spans="1:15" s="125" customFormat="1" ht="27" customHeight="1" x14ac:dyDescent="0.2">
      <c r="A22" s="124">
        <f t="shared" si="1"/>
        <v>0</v>
      </c>
      <c r="B22" s="63"/>
      <c r="C22" s="63"/>
      <c r="D22" s="63"/>
      <c r="E22" s="63"/>
      <c r="F22" s="116"/>
      <c r="G22" s="63"/>
      <c r="H22" s="126"/>
      <c r="I22" s="117"/>
      <c r="J22" s="116"/>
      <c r="K22" s="116"/>
      <c r="L22" s="118">
        <f t="shared" si="0"/>
        <v>0</v>
      </c>
      <c r="M22" s="162">
        <f>IF(RESUMEN!$E$16&gt;=J22,L22,L22*RESUMEN!$E$16/12)</f>
        <v>0</v>
      </c>
      <c r="N22" s="120"/>
      <c r="O22" s="120"/>
    </row>
    <row r="23" spans="1:15" s="125" customFormat="1" ht="27" customHeight="1" x14ac:dyDescent="0.2">
      <c r="A23" s="124">
        <f t="shared" si="1"/>
        <v>0</v>
      </c>
      <c r="B23" s="63"/>
      <c r="C23" s="63"/>
      <c r="D23" s="63"/>
      <c r="E23" s="63"/>
      <c r="F23" s="116"/>
      <c r="G23" s="63"/>
      <c r="H23" s="126"/>
      <c r="I23" s="117"/>
      <c r="J23" s="116"/>
      <c r="K23" s="116"/>
      <c r="L23" s="118">
        <f t="shared" si="0"/>
        <v>0</v>
      </c>
      <c r="M23" s="162">
        <f>IF(RESUMEN!$E$16&gt;=J23,L23,L23*RESUMEN!$E$16/12)</f>
        <v>0</v>
      </c>
      <c r="N23" s="120"/>
      <c r="O23" s="120"/>
    </row>
    <row r="24" spans="1:15" s="125" customFormat="1" ht="27" customHeight="1" x14ac:dyDescent="0.2">
      <c r="A24" s="124">
        <f t="shared" si="1"/>
        <v>0</v>
      </c>
      <c r="B24" s="63"/>
      <c r="C24" s="63"/>
      <c r="D24" s="63"/>
      <c r="E24" s="63"/>
      <c r="F24" s="116"/>
      <c r="G24" s="63"/>
      <c r="H24" s="126"/>
      <c r="I24" s="117"/>
      <c r="J24" s="116"/>
      <c r="K24" s="116"/>
      <c r="L24" s="118">
        <f t="shared" si="0"/>
        <v>0</v>
      </c>
      <c r="M24" s="162">
        <f>IF(RESUMEN!$E$16&gt;=J24,L24,L24*RESUMEN!$E$16/12)</f>
        <v>0</v>
      </c>
      <c r="N24" s="120"/>
      <c r="O24" s="120"/>
    </row>
    <row r="25" spans="1:15" s="125" customFormat="1" ht="27" customHeight="1" x14ac:dyDescent="0.2">
      <c r="A25" s="124">
        <f t="shared" si="1"/>
        <v>0</v>
      </c>
      <c r="B25" s="63"/>
      <c r="C25" s="63"/>
      <c r="D25" s="63"/>
      <c r="E25" s="63"/>
      <c r="F25" s="116"/>
      <c r="G25" s="63"/>
      <c r="H25" s="126"/>
      <c r="I25" s="117"/>
      <c r="J25" s="116"/>
      <c r="K25" s="116"/>
      <c r="L25" s="118">
        <f t="shared" si="0"/>
        <v>0</v>
      </c>
      <c r="M25" s="162">
        <f>IF(RESUMEN!$E$16&gt;=J25,L25,L25*RESUMEN!$E$16/12)</f>
        <v>0</v>
      </c>
      <c r="N25" s="120"/>
      <c r="O25" s="120"/>
    </row>
    <row r="26" spans="1:15" s="125" customFormat="1" ht="27" customHeight="1" x14ac:dyDescent="0.2">
      <c r="A26" s="124">
        <f t="shared" si="1"/>
        <v>0</v>
      </c>
      <c r="B26" s="63"/>
      <c r="C26" s="63"/>
      <c r="D26" s="63"/>
      <c r="E26" s="63"/>
      <c r="F26" s="116"/>
      <c r="G26" s="63"/>
      <c r="H26" s="126"/>
      <c r="I26" s="117"/>
      <c r="J26" s="116"/>
      <c r="K26" s="116"/>
      <c r="L26" s="118">
        <f t="shared" si="0"/>
        <v>0</v>
      </c>
      <c r="M26" s="162">
        <f>IF(RESUMEN!$E$16&gt;=J26,L26,L26*RESUMEN!$E$16/12)</f>
        <v>0</v>
      </c>
      <c r="N26" s="120"/>
      <c r="O26" s="120"/>
    </row>
    <row r="27" spans="1:15" s="125" customFormat="1" ht="27" customHeight="1" x14ac:dyDescent="0.2">
      <c r="A27" s="124">
        <f t="shared" si="1"/>
        <v>0</v>
      </c>
      <c r="B27" s="63"/>
      <c r="C27" s="63"/>
      <c r="D27" s="63"/>
      <c r="E27" s="63"/>
      <c r="F27" s="116"/>
      <c r="G27" s="63"/>
      <c r="H27" s="126"/>
      <c r="I27" s="117"/>
      <c r="J27" s="116"/>
      <c r="K27" s="116"/>
      <c r="L27" s="118">
        <f t="shared" si="0"/>
        <v>0</v>
      </c>
      <c r="M27" s="162">
        <f>IF(RESUMEN!$E$16&gt;=J27,L27,L27*RESUMEN!$E$16/12)</f>
        <v>0</v>
      </c>
      <c r="N27" s="120"/>
      <c r="O27" s="120"/>
    </row>
    <row r="28" spans="1:15" s="125" customFormat="1" ht="27" customHeight="1" x14ac:dyDescent="0.2">
      <c r="A28" s="124">
        <f t="shared" si="1"/>
        <v>0</v>
      </c>
      <c r="B28" s="63"/>
      <c r="C28" s="63"/>
      <c r="D28" s="63"/>
      <c r="E28" s="63"/>
      <c r="F28" s="116"/>
      <c r="G28" s="63"/>
      <c r="H28" s="126"/>
      <c r="I28" s="117"/>
      <c r="J28" s="116"/>
      <c r="K28" s="116"/>
      <c r="L28" s="118">
        <f t="shared" si="0"/>
        <v>0</v>
      </c>
      <c r="M28" s="162">
        <f>IF(RESUMEN!$E$16&gt;=J28,L28,L28*RESUMEN!$E$16/12)</f>
        <v>0</v>
      </c>
      <c r="N28" s="120"/>
      <c r="O28" s="120"/>
    </row>
    <row r="29" spans="1:15" s="125" customFormat="1" ht="27" customHeight="1" x14ac:dyDescent="0.2">
      <c r="A29" s="124">
        <f t="shared" si="1"/>
        <v>0</v>
      </c>
      <c r="B29" s="63"/>
      <c r="C29" s="63"/>
      <c r="D29" s="63"/>
      <c r="E29" s="63"/>
      <c r="F29" s="116"/>
      <c r="G29" s="63"/>
      <c r="H29" s="126"/>
      <c r="I29" s="117"/>
      <c r="J29" s="116"/>
      <c r="K29" s="116"/>
      <c r="L29" s="118">
        <f t="shared" si="0"/>
        <v>0</v>
      </c>
      <c r="M29" s="162">
        <f>IF(RESUMEN!$E$16&gt;=J29,L29,L29*RESUMEN!$E$16/12)</f>
        <v>0</v>
      </c>
      <c r="N29" s="120"/>
      <c r="O29" s="120"/>
    </row>
    <row r="30" spans="1:15" x14ac:dyDescent="0.25">
      <c r="A30" s="109"/>
      <c r="B30" s="10"/>
      <c r="C30" s="10"/>
      <c r="D30" s="10"/>
      <c r="E30" s="10"/>
      <c r="F30" s="71"/>
      <c r="G30" s="10"/>
      <c r="H30" s="10"/>
      <c r="I30" s="10"/>
      <c r="J30" s="10"/>
      <c r="K30" s="10"/>
      <c r="L30" s="10"/>
    </row>
    <row r="31" spans="1:15" x14ac:dyDescent="0.25">
      <c r="A31" s="110"/>
      <c r="B31" s="7"/>
      <c r="C31" s="7"/>
      <c r="D31" s="7"/>
      <c r="E31" s="208" t="s">
        <v>69</v>
      </c>
      <c r="F31" s="209"/>
      <c r="G31" s="209"/>
      <c r="H31" s="226"/>
      <c r="I31" s="7"/>
      <c r="J31" s="7"/>
      <c r="K31" s="7"/>
      <c r="L31" s="7"/>
    </row>
    <row r="32" spans="1:15" x14ac:dyDescent="0.25">
      <c r="A32" s="110"/>
      <c r="B32" s="7"/>
      <c r="C32" s="7"/>
      <c r="D32" s="9"/>
      <c r="E32" s="9"/>
      <c r="F32" s="72"/>
      <c r="G32" s="9"/>
      <c r="H32" s="9"/>
      <c r="I32" s="7"/>
      <c r="J32" s="7"/>
      <c r="K32" s="7"/>
      <c r="L32" s="7"/>
    </row>
    <row r="33" spans="1:12" x14ac:dyDescent="0.25">
      <c r="A33" s="110"/>
      <c r="B33" s="7"/>
      <c r="C33" s="51" t="s">
        <v>68</v>
      </c>
      <c r="D33" s="231" t="str">
        <f>IF(RESUMEN!D4="","",RESUMEN!D4)</f>
        <v/>
      </c>
      <c r="E33" s="232"/>
      <c r="F33" s="232"/>
      <c r="G33" s="232"/>
      <c r="H33" s="233"/>
      <c r="I33" s="52"/>
      <c r="J33" s="7"/>
      <c r="K33" s="7"/>
      <c r="L33" s="7"/>
    </row>
    <row r="34" spans="1:12" x14ac:dyDescent="0.25">
      <c r="A34" s="110"/>
      <c r="B34" s="7"/>
      <c r="C34" s="7"/>
      <c r="D34" s="10"/>
      <c r="E34" s="10"/>
      <c r="F34" s="71"/>
      <c r="G34" s="10"/>
      <c r="H34" s="10"/>
      <c r="I34" s="7"/>
      <c r="J34" s="7"/>
      <c r="K34" s="7"/>
      <c r="L34" s="7"/>
    </row>
    <row r="37" spans="1:12" x14ac:dyDescent="0.25">
      <c r="A37" s="227" t="s">
        <v>101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</row>
  </sheetData>
  <sheetProtection algorithmName="SHA-512" hashValue="/WjSt7tFLlfULjjbRLMqu5EJbDd6M9HCgpltB/jO/f830rPc3KWUmFSnuVye6teDq7GiNFpLJUmuc2mItIAwjQ==" saltValue="+YPYsc8go9LJdBEMCfXj/A==" spinCount="100000" sheet="1" objects="1" scenarios="1"/>
  <mergeCells count="20">
    <mergeCell ref="A1:L1"/>
    <mergeCell ref="A3:L3"/>
    <mergeCell ref="A2:L2"/>
    <mergeCell ref="J6:J8"/>
    <mergeCell ref="K6:K8"/>
    <mergeCell ref="S4:U4"/>
    <mergeCell ref="A4:L4"/>
    <mergeCell ref="A5:L5"/>
    <mergeCell ref="E31:H31"/>
    <mergeCell ref="A37:L37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D33:H33"/>
  </mergeCells>
  <conditionalFormatting sqref="A9:A29">
    <cfRule type="cellIs" dxfId="16" priority="1" operator="equal">
      <formula>0</formula>
    </cfRule>
    <cfRule type="cellIs" dxfId="15" priority="2" operator="equal">
      <formula>0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9" orientation="landscape" r:id="rId1"/>
  <drawing r:id="rId2"/>
  <legacyDrawing r:id="rId3"/>
  <extLst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'no tocar'!$D$3:$D$5</xm:f>
          </x14:formula1>
          <xm:sqref>D9:D29</xm:sqref>
        </x14:dataValidation>
        <x14:dataValidation type="list" allowBlank="1" showInputMessage="1" showErrorMessage="1">
          <x14:formula1>
            <xm:f>'no tocar'!$E$3:$E$8</xm:f>
          </x14:formula1>
          <xm:sqref>E9:E29</xm:sqref>
        </x14:dataValidation>
        <x14:dataValidation type="list" allowBlank="1" showInputMessage="1" showErrorMessage="1">
          <x14:formula1>
            <xm:f>'no tocar'!$F$3:$F$5</xm:f>
          </x14:formula1>
          <xm:sqref>K9:K29</xm:sqref>
        </x14:dataValidation>
        <x14:dataValidation type="list" allowBlank="1" showInputMessage="1" showErrorMessage="1">
          <x14:formula1>
            <xm:f>'no tocar'!$G$3:$G$9</xm:f>
          </x14:formula1>
          <xm:sqref>G9:G29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opLeftCell="C1" workbookViewId="0">
      <selection activeCell="M8" sqref="M8:M28"/>
    </sheetView>
  </sheetViews>
  <sheetFormatPr baseColWidth="10" defaultRowHeight="15" x14ac:dyDescent="0.25"/>
  <cols>
    <col min="1" max="1" customWidth="true" style="82" width="5.42578125" collapsed="false"/>
    <col min="2" max="2" customWidth="true" width="49.85546875" collapsed="false"/>
    <col min="3" max="3" customWidth="true" width="14.0" collapsed="false"/>
    <col min="4" max="4" customWidth="true" width="11.140625" collapsed="false"/>
    <col min="5" max="5" customWidth="true" width="30.42578125" collapsed="false"/>
    <col min="6" max="6" customWidth="true" style="1" width="9.0" collapsed="false"/>
    <col min="7" max="7" customWidth="true" width="14.0" collapsed="false"/>
    <col min="8" max="8" customWidth="true" style="3" width="8.0" collapsed="false"/>
    <col min="9" max="9" customWidth="true" style="3" width="11.28515625" collapsed="false"/>
    <col min="10" max="10" customWidth="true" style="1" width="10.140625" collapsed="false"/>
    <col min="11" max="11" bestFit="true" customWidth="true" style="1" width="3.85546875" collapsed="false"/>
    <col min="12" max="12" bestFit="true" customWidth="true" width="11.5703125" collapsed="false"/>
    <col min="13" max="13" style="161" width="11.42578125" collapsed="false"/>
  </cols>
  <sheetData>
    <row r="1" spans="1:21" ht="80.25" customHeight="1" thickBot="1" x14ac:dyDescent="0.3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pans="1:21" ht="16.5" thickBot="1" x14ac:dyDescent="0.3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N2" s="68"/>
      <c r="O2" s="68"/>
      <c r="P2" s="68"/>
      <c r="Q2" s="68"/>
      <c r="R2" s="68"/>
      <c r="S2" s="240" t="s">
        <v>35</v>
      </c>
      <c r="T2" s="240"/>
      <c r="U2" s="240"/>
    </row>
    <row r="3" spans="1:21" ht="21.75" customHeight="1" thickBot="1" x14ac:dyDescent="0.3">
      <c r="A3" s="235" t="s">
        <v>65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N3" s="69" t="s">
        <v>82</v>
      </c>
      <c r="O3" s="69" t="s">
        <v>83</v>
      </c>
      <c r="P3" s="69" t="s">
        <v>79</v>
      </c>
      <c r="Q3" s="69" t="s">
        <v>80</v>
      </c>
      <c r="R3" s="69" t="s">
        <v>81</v>
      </c>
      <c r="S3" s="69" t="s">
        <v>79</v>
      </c>
      <c r="T3" s="69" t="s">
        <v>80</v>
      </c>
      <c r="U3" s="69" t="s">
        <v>81</v>
      </c>
    </row>
    <row r="4" spans="1:21" ht="19.5" customHeight="1" x14ac:dyDescent="0.25">
      <c r="A4" s="248" t="s">
        <v>36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N4" s="68"/>
      <c r="O4" s="68"/>
      <c r="P4" s="68"/>
      <c r="Q4" s="68"/>
      <c r="R4" s="68"/>
      <c r="S4" s="68"/>
      <c r="T4" s="68"/>
      <c r="U4" s="68"/>
    </row>
    <row r="5" spans="1:21" ht="15.75" customHeight="1" x14ac:dyDescent="0.25">
      <c r="A5" s="249" t="s">
        <v>56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N5" s="65">
        <f>COUNTIF(A8:A28,"&lt;&gt;0")</f>
        <v>0</v>
      </c>
      <c r="O5" s="68">
        <f>COUNTIF(G8:G28,"Indefinido")</f>
        <v>0</v>
      </c>
      <c r="P5" s="68">
        <f>COUNTIFS(E8:E28,"Fisica/orgánica",F8:F28,"&gt;=65")</f>
        <v>0</v>
      </c>
      <c r="Q5" s="68">
        <f>COUNTIFS(E8:E28,"Intelectual, con parálisis cerebral o con enfermedad mental",F8:F28,"&gt;=33")</f>
        <v>0</v>
      </c>
      <c r="R5" s="68">
        <f>COUNTIFS(E8:E28,"Sensorial",F8:F28,"&gt;=65")</f>
        <v>0</v>
      </c>
      <c r="S5" s="68">
        <f>COUNTIFS(E8:E28,"Fisica/orgánica",F8:F28,"&gt;=65",D8:D28,"Mujer")</f>
        <v>0</v>
      </c>
      <c r="T5" s="68">
        <f>COUNTIFS(E8:E28,"Intelectual, con parálisis cerebral o con enfermedad mental",F8:F28,"&gt;=33",D8:D28,"Mujer")</f>
        <v>0</v>
      </c>
      <c r="U5" s="68">
        <f>COUNTIFS(E8:E28,"Sensorial",F8:F28,"&gt;=65",D8:D28,"Mujer")</f>
        <v>0</v>
      </c>
    </row>
    <row r="6" spans="1:21" s="44" customFormat="1" x14ac:dyDescent="0.25">
      <c r="A6" s="241" t="s">
        <v>29</v>
      </c>
      <c r="B6" s="241" t="s">
        <v>32</v>
      </c>
      <c r="C6" s="241" t="s">
        <v>57</v>
      </c>
      <c r="D6" s="241" t="s">
        <v>33</v>
      </c>
      <c r="E6" s="241" t="s">
        <v>37</v>
      </c>
      <c r="F6" s="241" t="s">
        <v>38</v>
      </c>
      <c r="G6" s="241" t="s">
        <v>39</v>
      </c>
      <c r="H6" s="241" t="s">
        <v>30</v>
      </c>
      <c r="I6" s="241" t="s">
        <v>40</v>
      </c>
      <c r="J6" s="241" t="s">
        <v>41</v>
      </c>
      <c r="K6" s="242" t="s">
        <v>42</v>
      </c>
      <c r="L6" s="45" t="s">
        <v>31</v>
      </c>
      <c r="M6" s="163"/>
    </row>
    <row r="7" spans="1:21" ht="41.25" customHeight="1" x14ac:dyDescent="0.25">
      <c r="A7" s="241"/>
      <c r="B7" s="241"/>
      <c r="C7" s="241"/>
      <c r="D7" s="241"/>
      <c r="E7" s="241"/>
      <c r="F7" s="241"/>
      <c r="G7" s="241"/>
      <c r="H7" s="241"/>
      <c r="I7" s="241"/>
      <c r="J7" s="241"/>
      <c r="K7" s="242"/>
      <c r="L7" s="58">
        <f>SUM(L8:L28)</f>
        <v>0</v>
      </c>
      <c r="M7" s="161">
        <f>SUM(M8:M28)</f>
        <v>0</v>
      </c>
      <c r="N7" s="44"/>
      <c r="O7" s="44"/>
    </row>
    <row r="8" spans="1:21" s="119" customFormat="1" ht="27" customHeight="1" x14ac:dyDescent="0.2">
      <c r="A8" s="115">
        <f>IF('REL DISCP1'!B29&lt;&gt;"",('REL DISCP1'!A29+1),0)</f>
        <v>0</v>
      </c>
      <c r="B8" s="63"/>
      <c r="C8" s="63"/>
      <c r="D8" s="63"/>
      <c r="E8" s="63"/>
      <c r="F8" s="116"/>
      <c r="G8" s="63"/>
      <c r="H8" s="126"/>
      <c r="I8" s="117"/>
      <c r="J8" s="116"/>
      <c r="K8" s="116"/>
      <c r="L8" s="118">
        <f>IF(K8="SI",IF(J8&gt;=6,(H8*1200),(J8/6*H8*1200)),0)</f>
        <v>0</v>
      </c>
      <c r="M8" s="162">
        <f>IF(RESUMEN!$E$16&gt;=J8,L8,L8*RESUMEN!$E$16/12)</f>
        <v>0</v>
      </c>
      <c r="N8" s="120"/>
      <c r="O8" s="120"/>
    </row>
    <row r="9" spans="1:21" s="119" customFormat="1" ht="27" customHeight="1" x14ac:dyDescent="0.2">
      <c r="A9" s="115">
        <f>IF(B9&lt;&gt;"",(A8+1),0)</f>
        <v>0</v>
      </c>
      <c r="B9" s="121"/>
      <c r="C9" s="121"/>
      <c r="D9" s="121"/>
      <c r="E9" s="63"/>
      <c r="F9" s="122"/>
      <c r="G9" s="63"/>
      <c r="H9" s="126"/>
      <c r="I9" s="123"/>
      <c r="J9" s="122"/>
      <c r="K9" s="122"/>
      <c r="L9" s="118">
        <f t="shared" ref="L9:L28" si="0">IF(K9="SI",IF(J9&gt;=6,(H9*1200),(J9/6*H9*1200)),0)</f>
        <v>0</v>
      </c>
      <c r="M9" s="162">
        <f>IF(RESUMEN!$E$16&gt;=J9,L9,L9*RESUMEN!$E$16/12)</f>
        <v>0</v>
      </c>
      <c r="N9" s="120"/>
      <c r="O9" s="120"/>
    </row>
    <row r="10" spans="1:21" s="119" customFormat="1" ht="27" customHeight="1" x14ac:dyDescent="0.2">
      <c r="A10" s="115">
        <f t="shared" ref="A10:A28" si="1">IF(B10&lt;&gt;"",(A9+1),0)</f>
        <v>0</v>
      </c>
      <c r="B10" s="121"/>
      <c r="C10" s="121"/>
      <c r="D10" s="121"/>
      <c r="E10" s="63"/>
      <c r="F10" s="122"/>
      <c r="G10" s="63"/>
      <c r="H10" s="126"/>
      <c r="I10" s="123"/>
      <c r="J10" s="122"/>
      <c r="K10" s="122"/>
      <c r="L10" s="118">
        <f t="shared" si="0"/>
        <v>0</v>
      </c>
      <c r="M10" s="162">
        <f>IF(RESUMEN!$E$16&gt;=J10,L10,L10*RESUMEN!$E$16/12)</f>
        <v>0</v>
      </c>
      <c r="N10" s="120"/>
      <c r="O10" s="120"/>
    </row>
    <row r="11" spans="1:21" s="119" customFormat="1" ht="27" customHeight="1" x14ac:dyDescent="0.2">
      <c r="A11" s="115">
        <f t="shared" si="1"/>
        <v>0</v>
      </c>
      <c r="B11" s="121"/>
      <c r="C11" s="121"/>
      <c r="D11" s="121"/>
      <c r="E11" s="63"/>
      <c r="F11" s="122"/>
      <c r="G11" s="63"/>
      <c r="H11" s="126"/>
      <c r="I11" s="123"/>
      <c r="J11" s="122"/>
      <c r="K11" s="122"/>
      <c r="L11" s="118">
        <f t="shared" si="0"/>
        <v>0</v>
      </c>
      <c r="M11" s="162">
        <f>IF(RESUMEN!$E$16&gt;=J11,L11,L11*RESUMEN!$E$16/12)</f>
        <v>0</v>
      </c>
      <c r="N11" s="120"/>
      <c r="O11" s="120"/>
    </row>
    <row r="12" spans="1:21" s="119" customFormat="1" ht="27" customHeight="1" x14ac:dyDescent="0.2">
      <c r="A12" s="115">
        <f t="shared" si="1"/>
        <v>0</v>
      </c>
      <c r="B12" s="121"/>
      <c r="C12" s="121"/>
      <c r="D12" s="121"/>
      <c r="E12" s="63"/>
      <c r="F12" s="122"/>
      <c r="G12" s="63"/>
      <c r="H12" s="126"/>
      <c r="I12" s="123"/>
      <c r="J12" s="122"/>
      <c r="K12" s="122"/>
      <c r="L12" s="118">
        <f t="shared" si="0"/>
        <v>0</v>
      </c>
      <c r="M12" s="162">
        <f>IF(RESUMEN!$E$16&gt;=J12,L12,L12*RESUMEN!$E$16/12)</f>
        <v>0</v>
      </c>
      <c r="N12" s="120"/>
      <c r="O12" s="120"/>
    </row>
    <row r="13" spans="1:21" s="119" customFormat="1" ht="27" customHeight="1" x14ac:dyDescent="0.2">
      <c r="A13" s="115">
        <f t="shared" si="1"/>
        <v>0</v>
      </c>
      <c r="B13" s="121"/>
      <c r="C13" s="121"/>
      <c r="D13" s="121"/>
      <c r="E13" s="63"/>
      <c r="F13" s="122"/>
      <c r="G13" s="63"/>
      <c r="H13" s="128"/>
      <c r="I13" s="123"/>
      <c r="J13" s="122"/>
      <c r="K13" s="122"/>
      <c r="L13" s="118">
        <f t="shared" si="0"/>
        <v>0</v>
      </c>
      <c r="M13" s="162">
        <f>IF(RESUMEN!$E$16&gt;=J13,L13,L13*RESUMEN!$E$16/12)</f>
        <v>0</v>
      </c>
      <c r="N13" s="120"/>
      <c r="O13" s="120"/>
    </row>
    <row r="14" spans="1:21" s="119" customFormat="1" ht="27" customHeight="1" x14ac:dyDescent="0.2">
      <c r="A14" s="115">
        <f t="shared" si="1"/>
        <v>0</v>
      </c>
      <c r="B14" s="121"/>
      <c r="C14" s="121"/>
      <c r="D14" s="121"/>
      <c r="E14" s="63"/>
      <c r="F14" s="122"/>
      <c r="G14" s="63"/>
      <c r="H14" s="128"/>
      <c r="I14" s="123"/>
      <c r="J14" s="122"/>
      <c r="K14" s="122"/>
      <c r="L14" s="118">
        <f t="shared" si="0"/>
        <v>0</v>
      </c>
      <c r="M14" s="162">
        <f>IF(RESUMEN!$E$16&gt;=J14,L14,L14*RESUMEN!$E$16/12)</f>
        <v>0</v>
      </c>
      <c r="N14" s="120"/>
      <c r="O14" s="120"/>
    </row>
    <row r="15" spans="1:21" s="119" customFormat="1" ht="27" customHeight="1" x14ac:dyDescent="0.2">
      <c r="A15" s="115">
        <f t="shared" si="1"/>
        <v>0</v>
      </c>
      <c r="B15" s="121"/>
      <c r="C15" s="121"/>
      <c r="D15" s="121"/>
      <c r="E15" s="63"/>
      <c r="F15" s="122"/>
      <c r="G15" s="63"/>
      <c r="H15" s="128"/>
      <c r="I15" s="123"/>
      <c r="J15" s="122"/>
      <c r="K15" s="122"/>
      <c r="L15" s="118">
        <f t="shared" si="0"/>
        <v>0</v>
      </c>
      <c r="M15" s="162">
        <f>IF(RESUMEN!$E$16&gt;=J15,L15,L15*RESUMEN!$E$16/12)</f>
        <v>0</v>
      </c>
      <c r="N15" s="120"/>
      <c r="O15" s="120"/>
    </row>
    <row r="16" spans="1:21" s="119" customFormat="1" ht="27" customHeight="1" x14ac:dyDescent="0.2">
      <c r="A16" s="115">
        <f t="shared" si="1"/>
        <v>0</v>
      </c>
      <c r="B16" s="121"/>
      <c r="C16" s="121"/>
      <c r="D16" s="121"/>
      <c r="E16" s="63"/>
      <c r="F16" s="122"/>
      <c r="G16" s="63"/>
      <c r="H16" s="128"/>
      <c r="I16" s="123"/>
      <c r="J16" s="122"/>
      <c r="K16" s="122"/>
      <c r="L16" s="118">
        <f t="shared" si="0"/>
        <v>0</v>
      </c>
      <c r="M16" s="162">
        <f>IF(RESUMEN!$E$16&gt;=J16,L16,L16*RESUMEN!$E$16/12)</f>
        <v>0</v>
      </c>
      <c r="N16" s="120"/>
      <c r="O16" s="120"/>
    </row>
    <row r="17" spans="1:15" s="119" customFormat="1" ht="27" customHeight="1" x14ac:dyDescent="0.2">
      <c r="A17" s="115">
        <f t="shared" si="1"/>
        <v>0</v>
      </c>
      <c r="B17" s="121"/>
      <c r="C17" s="121"/>
      <c r="D17" s="121"/>
      <c r="E17" s="63"/>
      <c r="F17" s="122"/>
      <c r="G17" s="63"/>
      <c r="H17" s="128"/>
      <c r="I17" s="123"/>
      <c r="J17" s="122"/>
      <c r="K17" s="122"/>
      <c r="L17" s="118">
        <f t="shared" si="0"/>
        <v>0</v>
      </c>
      <c r="M17" s="162">
        <f>IF(RESUMEN!$E$16&gt;=J17,L17,L17*RESUMEN!$E$16/12)</f>
        <v>0</v>
      </c>
      <c r="N17" s="120"/>
      <c r="O17" s="120"/>
    </row>
    <row r="18" spans="1:15" s="119" customFormat="1" ht="27" customHeight="1" x14ac:dyDescent="0.2">
      <c r="A18" s="115">
        <f t="shared" si="1"/>
        <v>0</v>
      </c>
      <c r="B18" s="121"/>
      <c r="C18" s="121"/>
      <c r="D18" s="121"/>
      <c r="E18" s="63"/>
      <c r="F18" s="122"/>
      <c r="G18" s="63"/>
      <c r="H18" s="128"/>
      <c r="I18" s="123"/>
      <c r="J18" s="122"/>
      <c r="K18" s="122"/>
      <c r="L18" s="118">
        <f t="shared" si="0"/>
        <v>0</v>
      </c>
      <c r="M18" s="162">
        <f>IF(RESUMEN!$E$16&gt;=J18,L18,L18*RESUMEN!$E$16/12)</f>
        <v>0</v>
      </c>
      <c r="N18" s="120"/>
      <c r="O18" s="120"/>
    </row>
    <row r="19" spans="1:15" s="119" customFormat="1" ht="27" customHeight="1" x14ac:dyDescent="0.2">
      <c r="A19" s="115">
        <f t="shared" si="1"/>
        <v>0</v>
      </c>
      <c r="B19" s="121"/>
      <c r="C19" s="121"/>
      <c r="D19" s="121"/>
      <c r="E19" s="63"/>
      <c r="F19" s="122"/>
      <c r="G19" s="63"/>
      <c r="H19" s="128"/>
      <c r="I19" s="123"/>
      <c r="J19" s="122"/>
      <c r="K19" s="122"/>
      <c r="L19" s="118">
        <f t="shared" si="0"/>
        <v>0</v>
      </c>
      <c r="M19" s="162">
        <f>IF(RESUMEN!$E$16&gt;=J19,L19,L19*RESUMEN!$E$16/12)</f>
        <v>0</v>
      </c>
      <c r="N19" s="120"/>
      <c r="O19" s="120"/>
    </row>
    <row r="20" spans="1:15" s="119" customFormat="1" ht="27" customHeight="1" x14ac:dyDescent="0.2">
      <c r="A20" s="115">
        <f t="shared" si="1"/>
        <v>0</v>
      </c>
      <c r="B20" s="121"/>
      <c r="C20" s="121"/>
      <c r="D20" s="121"/>
      <c r="E20" s="63"/>
      <c r="F20" s="122"/>
      <c r="G20" s="63"/>
      <c r="H20" s="128"/>
      <c r="I20" s="123"/>
      <c r="J20" s="122"/>
      <c r="K20" s="122"/>
      <c r="L20" s="118">
        <f t="shared" si="0"/>
        <v>0</v>
      </c>
      <c r="M20" s="162">
        <f>IF(RESUMEN!$E$16&gt;=J20,L20,L20*RESUMEN!$E$16/12)</f>
        <v>0</v>
      </c>
      <c r="N20" s="120"/>
      <c r="O20" s="120"/>
    </row>
    <row r="21" spans="1:15" s="119" customFormat="1" ht="27" customHeight="1" x14ac:dyDescent="0.2">
      <c r="A21" s="115">
        <f t="shared" si="1"/>
        <v>0</v>
      </c>
      <c r="B21" s="121"/>
      <c r="C21" s="121"/>
      <c r="D21" s="121"/>
      <c r="E21" s="63"/>
      <c r="F21" s="122"/>
      <c r="G21" s="63"/>
      <c r="H21" s="128"/>
      <c r="I21" s="123"/>
      <c r="J21" s="122"/>
      <c r="K21" s="122"/>
      <c r="L21" s="118">
        <f t="shared" si="0"/>
        <v>0</v>
      </c>
      <c r="M21" s="162">
        <f>IF(RESUMEN!$E$16&gt;=J21,L21,L21*RESUMEN!$E$16/12)</f>
        <v>0</v>
      </c>
      <c r="N21" s="120"/>
      <c r="O21" s="120"/>
    </row>
    <row r="22" spans="1:15" s="119" customFormat="1" ht="27" customHeight="1" x14ac:dyDescent="0.2">
      <c r="A22" s="115">
        <f t="shared" si="1"/>
        <v>0</v>
      </c>
      <c r="B22" s="121"/>
      <c r="C22" s="121"/>
      <c r="D22" s="121"/>
      <c r="E22" s="63"/>
      <c r="F22" s="122"/>
      <c r="G22" s="63"/>
      <c r="H22" s="128"/>
      <c r="I22" s="123"/>
      <c r="J22" s="122"/>
      <c r="K22" s="122"/>
      <c r="L22" s="118">
        <f t="shared" si="0"/>
        <v>0</v>
      </c>
      <c r="M22" s="162">
        <f>IF(RESUMEN!$E$16&gt;=J22,L22,L22*RESUMEN!$E$16/12)</f>
        <v>0</v>
      </c>
      <c r="N22" s="120"/>
      <c r="O22" s="120"/>
    </row>
    <row r="23" spans="1:15" s="119" customFormat="1" ht="27" customHeight="1" x14ac:dyDescent="0.2">
      <c r="A23" s="115">
        <f t="shared" si="1"/>
        <v>0</v>
      </c>
      <c r="B23" s="121"/>
      <c r="C23" s="121"/>
      <c r="D23" s="121"/>
      <c r="E23" s="63"/>
      <c r="F23" s="122"/>
      <c r="G23" s="63"/>
      <c r="H23" s="128"/>
      <c r="I23" s="123"/>
      <c r="J23" s="122"/>
      <c r="K23" s="122"/>
      <c r="L23" s="118">
        <f t="shared" si="0"/>
        <v>0</v>
      </c>
      <c r="M23" s="162">
        <f>IF(RESUMEN!$E$16&gt;=J23,L23,L23*RESUMEN!$E$16/12)</f>
        <v>0</v>
      </c>
      <c r="N23" s="120"/>
      <c r="O23" s="120"/>
    </row>
    <row r="24" spans="1:15" s="119" customFormat="1" ht="27" customHeight="1" x14ac:dyDescent="0.2">
      <c r="A24" s="115">
        <f t="shared" si="1"/>
        <v>0</v>
      </c>
      <c r="B24" s="121"/>
      <c r="C24" s="121"/>
      <c r="D24" s="121"/>
      <c r="E24" s="63"/>
      <c r="F24" s="122"/>
      <c r="G24" s="63"/>
      <c r="H24" s="128"/>
      <c r="I24" s="123"/>
      <c r="J24" s="122"/>
      <c r="K24" s="122"/>
      <c r="L24" s="118">
        <f t="shared" si="0"/>
        <v>0</v>
      </c>
      <c r="M24" s="162">
        <f>IF(RESUMEN!$E$16&gt;=J24,L24,L24*RESUMEN!$E$16/12)</f>
        <v>0</v>
      </c>
      <c r="N24" s="120"/>
      <c r="O24" s="120"/>
    </row>
    <row r="25" spans="1:15" s="119" customFormat="1" ht="27" customHeight="1" x14ac:dyDescent="0.2">
      <c r="A25" s="115">
        <f t="shared" si="1"/>
        <v>0</v>
      </c>
      <c r="B25" s="121"/>
      <c r="C25" s="121"/>
      <c r="D25" s="121"/>
      <c r="E25" s="63"/>
      <c r="F25" s="122"/>
      <c r="G25" s="63"/>
      <c r="H25" s="128"/>
      <c r="I25" s="123"/>
      <c r="J25" s="122"/>
      <c r="K25" s="122"/>
      <c r="L25" s="118">
        <f t="shared" si="0"/>
        <v>0</v>
      </c>
      <c r="M25" s="162">
        <f>IF(RESUMEN!$E$16&gt;=J25,L25,L25*RESUMEN!$E$16/12)</f>
        <v>0</v>
      </c>
      <c r="N25" s="120"/>
      <c r="O25" s="120"/>
    </row>
    <row r="26" spans="1:15" s="119" customFormat="1" ht="27" customHeight="1" x14ac:dyDescent="0.2">
      <c r="A26" s="115">
        <f t="shared" si="1"/>
        <v>0</v>
      </c>
      <c r="B26" s="121"/>
      <c r="C26" s="121"/>
      <c r="D26" s="121"/>
      <c r="E26" s="63"/>
      <c r="F26" s="122"/>
      <c r="G26" s="63"/>
      <c r="H26" s="128"/>
      <c r="I26" s="123"/>
      <c r="J26" s="122"/>
      <c r="K26" s="122"/>
      <c r="L26" s="118">
        <f t="shared" si="0"/>
        <v>0</v>
      </c>
      <c r="M26" s="162">
        <f>IF(RESUMEN!$E$16&gt;=J26,L26,L26*RESUMEN!$E$16/12)</f>
        <v>0</v>
      </c>
      <c r="N26" s="120"/>
      <c r="O26" s="120"/>
    </row>
    <row r="27" spans="1:15" s="119" customFormat="1" ht="27" customHeight="1" x14ac:dyDescent="0.2">
      <c r="A27" s="115">
        <f t="shared" si="1"/>
        <v>0</v>
      </c>
      <c r="B27" s="121"/>
      <c r="C27" s="121"/>
      <c r="D27" s="121"/>
      <c r="E27" s="63"/>
      <c r="F27" s="122"/>
      <c r="G27" s="63"/>
      <c r="H27" s="128"/>
      <c r="I27" s="123"/>
      <c r="J27" s="122"/>
      <c r="K27" s="122"/>
      <c r="L27" s="118">
        <f t="shared" si="0"/>
        <v>0</v>
      </c>
      <c r="M27" s="162">
        <f>IF(RESUMEN!$E$16&gt;=J27,L27,L27*RESUMEN!$E$16/12)</f>
        <v>0</v>
      </c>
    </row>
    <row r="28" spans="1:15" s="119" customFormat="1" ht="27" customHeight="1" x14ac:dyDescent="0.2">
      <c r="A28" s="115">
        <f t="shared" si="1"/>
        <v>0</v>
      </c>
      <c r="B28" s="121"/>
      <c r="C28" s="121"/>
      <c r="D28" s="121"/>
      <c r="E28" s="63"/>
      <c r="F28" s="122"/>
      <c r="G28" s="63"/>
      <c r="H28" s="128"/>
      <c r="I28" s="123"/>
      <c r="J28" s="122"/>
      <c r="K28" s="122"/>
      <c r="L28" s="118">
        <f t="shared" si="0"/>
        <v>0</v>
      </c>
      <c r="M28" s="162">
        <f>IF(RESUMEN!$E$16&gt;=J28,L28,L28*RESUMEN!$E$16/12)</f>
        <v>0</v>
      </c>
    </row>
    <row r="29" spans="1:15" x14ac:dyDescent="0.25">
      <c r="A29" s="109"/>
      <c r="B29" s="10"/>
      <c r="C29" s="10"/>
      <c r="D29" s="10"/>
      <c r="E29" s="10"/>
      <c r="F29" s="74"/>
      <c r="G29" s="10"/>
      <c r="H29" s="10"/>
      <c r="I29" s="10"/>
      <c r="J29" s="10"/>
      <c r="K29" s="10"/>
      <c r="L29" s="10"/>
    </row>
    <row r="30" spans="1:15" x14ac:dyDescent="0.25">
      <c r="A30" s="110"/>
      <c r="B30" s="7"/>
      <c r="C30" s="7"/>
      <c r="D30" s="7"/>
      <c r="E30" s="208" t="s">
        <v>69</v>
      </c>
      <c r="F30" s="209"/>
      <c r="G30" s="209"/>
      <c r="H30" s="226"/>
      <c r="I30" s="7"/>
      <c r="J30" s="7"/>
      <c r="K30" s="7"/>
      <c r="L30" s="7"/>
    </row>
    <row r="31" spans="1:15" x14ac:dyDescent="0.25">
      <c r="A31" s="110"/>
      <c r="B31" s="7"/>
      <c r="C31" s="7"/>
      <c r="D31" s="9"/>
      <c r="E31" s="9"/>
      <c r="F31" s="75"/>
      <c r="G31" s="9"/>
      <c r="H31" s="9"/>
      <c r="I31" s="7"/>
      <c r="J31" s="7"/>
      <c r="K31" s="7"/>
      <c r="L31" s="7"/>
    </row>
    <row r="32" spans="1:15" x14ac:dyDescent="0.25">
      <c r="A32" s="110"/>
      <c r="B32" s="7"/>
      <c r="C32" s="51" t="s">
        <v>68</v>
      </c>
      <c r="D32" s="243" t="str">
        <f>IF(B8="","",IF(RESUMEN!D4="","",RESUMEN!D4))</f>
        <v/>
      </c>
      <c r="E32" s="244"/>
      <c r="F32" s="244"/>
      <c r="G32" s="244"/>
      <c r="H32" s="245"/>
      <c r="I32" s="52"/>
      <c r="J32" s="7"/>
      <c r="K32" s="7"/>
      <c r="L32" s="7"/>
    </row>
    <row r="33" spans="1:12" x14ac:dyDescent="0.25">
      <c r="A33" s="110"/>
      <c r="B33" s="7"/>
      <c r="C33" s="7"/>
      <c r="D33" s="10"/>
      <c r="E33" s="10"/>
      <c r="F33" s="74"/>
      <c r="G33" s="10"/>
      <c r="H33" s="10"/>
      <c r="I33" s="7"/>
      <c r="J33" s="7"/>
      <c r="K33" s="7"/>
      <c r="L33" s="7"/>
    </row>
    <row r="37" spans="1:12" x14ac:dyDescent="0.25">
      <c r="A37" s="227" t="s">
        <v>102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</row>
  </sheetData>
  <sheetProtection password="CDCA" sheet="1" objects="1" scenarios="1"/>
  <mergeCells count="20">
    <mergeCell ref="E30:H30"/>
    <mergeCell ref="D32:H32"/>
    <mergeCell ref="A37:L37"/>
    <mergeCell ref="A1:L1"/>
    <mergeCell ref="A4:L4"/>
    <mergeCell ref="A5:L5"/>
    <mergeCell ref="A6:A7"/>
    <mergeCell ref="B6:B7"/>
    <mergeCell ref="C6:C7"/>
    <mergeCell ref="D6:D7"/>
    <mergeCell ref="E6:E7"/>
    <mergeCell ref="F6:F7"/>
    <mergeCell ref="G6:G7"/>
    <mergeCell ref="A2:L2"/>
    <mergeCell ref="A3:L3"/>
    <mergeCell ref="S2:U2"/>
    <mergeCell ref="H6:H7"/>
    <mergeCell ref="I6:I7"/>
    <mergeCell ref="J6:J7"/>
    <mergeCell ref="K6:K7"/>
  </mergeCells>
  <conditionalFormatting sqref="A8:A28">
    <cfRule type="cellIs" dxfId="14" priority="1" operator="equal">
      <formula>0</formula>
    </cfRule>
    <cfRule type="cellIs" dxfId="13" priority="2" operator="equal">
      <formula>0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'no tocar'!$G$3:$G$9</xm:f>
          </x14:formula1>
          <xm:sqref>G8:G28</xm:sqref>
        </x14:dataValidation>
        <x14:dataValidation type="list" allowBlank="1" showInputMessage="1" showErrorMessage="1">
          <x14:formula1>
            <xm:f>'no tocar'!$F$3:$F$5</xm:f>
          </x14:formula1>
          <xm:sqref>K8:K28</xm:sqref>
        </x14:dataValidation>
        <x14:dataValidation type="list" allowBlank="1" showInputMessage="1" showErrorMessage="1">
          <x14:formula1>
            <xm:f>'no tocar'!$E$3:$E$8</xm:f>
          </x14:formula1>
          <xm:sqref>E8:E28</xm:sqref>
        </x14:dataValidation>
        <x14:dataValidation type="list" allowBlank="1" showInputMessage="1" showErrorMessage="1">
          <x14:formula1>
            <xm:f>'no tocar'!$D$3:$D$5</xm:f>
          </x14:formula1>
          <xm:sqref>D8:D28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opLeftCell="A7" workbookViewId="0">
      <selection activeCell="M8" sqref="M8:M28"/>
    </sheetView>
  </sheetViews>
  <sheetFormatPr baseColWidth="10" defaultRowHeight="15" x14ac:dyDescent="0.25"/>
  <cols>
    <col min="1" max="1" customWidth="true" style="1" width="5.42578125" collapsed="false"/>
    <col min="2" max="2" customWidth="true" width="49.85546875" collapsed="false"/>
    <col min="3" max="3" customWidth="true" width="14.0" collapsed="false"/>
    <col min="4" max="4" customWidth="true" width="11.140625" collapsed="false"/>
    <col min="5" max="5" customWidth="true" width="29.7109375" collapsed="false"/>
    <col min="6" max="6" customWidth="true" width="9.0" collapsed="false"/>
    <col min="7" max="7" customWidth="true" width="14.0" collapsed="false"/>
    <col min="8" max="8" customWidth="true" style="3" width="8.5703125" collapsed="false"/>
    <col min="9" max="9" customWidth="true" style="3" width="11.28515625" collapsed="false"/>
    <col min="10" max="10" customWidth="true" style="1" width="10.140625" collapsed="false"/>
    <col min="11" max="11" bestFit="true" customWidth="true" style="1" width="3.85546875" collapsed="false"/>
    <col min="12" max="12" bestFit="true" customWidth="true" width="11.5703125" collapsed="false"/>
    <col min="13" max="13" style="160" width="11.42578125" collapsed="false"/>
  </cols>
  <sheetData>
    <row r="1" spans="1:21" ht="80.25" customHeight="1" thickBot="1" x14ac:dyDescent="0.3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pans="1:21" ht="16.5" thickBot="1" x14ac:dyDescent="0.3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N2" s="68"/>
      <c r="O2" s="68"/>
      <c r="P2" s="68"/>
      <c r="Q2" s="68"/>
      <c r="R2" s="68"/>
      <c r="S2" s="240" t="s">
        <v>35</v>
      </c>
      <c r="T2" s="240"/>
      <c r="U2" s="240"/>
    </row>
    <row r="3" spans="1:21" ht="21.75" customHeight="1" thickBot="1" x14ac:dyDescent="0.3">
      <c r="A3" s="235" t="s">
        <v>65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N3" s="69" t="s">
        <v>82</v>
      </c>
      <c r="O3" s="69" t="s">
        <v>83</v>
      </c>
      <c r="P3" s="69" t="s">
        <v>79</v>
      </c>
      <c r="Q3" s="69" t="s">
        <v>80</v>
      </c>
      <c r="R3" s="69" t="s">
        <v>81</v>
      </c>
      <c r="S3" s="69" t="s">
        <v>79</v>
      </c>
      <c r="T3" s="69" t="s">
        <v>80</v>
      </c>
      <c r="U3" s="69" t="s">
        <v>81</v>
      </c>
    </row>
    <row r="4" spans="1:21" ht="18.75" x14ac:dyDescent="0.25">
      <c r="A4" s="248" t="s">
        <v>36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N4" s="68"/>
      <c r="O4" s="68"/>
      <c r="P4" s="68"/>
      <c r="Q4" s="68"/>
      <c r="R4" s="68"/>
      <c r="S4" s="240" t="s">
        <v>35</v>
      </c>
      <c r="T4" s="240"/>
      <c r="U4" s="240"/>
    </row>
    <row r="5" spans="1:21" ht="21.75" customHeight="1" x14ac:dyDescent="0.25">
      <c r="A5" s="249" t="s">
        <v>56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N5" s="69" t="s">
        <v>82</v>
      </c>
      <c r="O5" s="69" t="s">
        <v>83</v>
      </c>
      <c r="P5" s="69" t="s">
        <v>79</v>
      </c>
      <c r="Q5" s="69" t="s">
        <v>80</v>
      </c>
      <c r="R5" s="69" t="s">
        <v>81</v>
      </c>
      <c r="S5" s="69" t="s">
        <v>79</v>
      </c>
      <c r="T5" s="69" t="s">
        <v>80</v>
      </c>
      <c r="U5" s="69" t="s">
        <v>81</v>
      </c>
    </row>
    <row r="6" spans="1:21" ht="88.5" customHeight="1" x14ac:dyDescent="0.25">
      <c r="A6" s="241" t="s">
        <v>29</v>
      </c>
      <c r="B6" s="241" t="s">
        <v>32</v>
      </c>
      <c r="C6" s="241" t="s">
        <v>57</v>
      </c>
      <c r="D6" s="241" t="s">
        <v>33</v>
      </c>
      <c r="E6" s="241" t="s">
        <v>37</v>
      </c>
      <c r="F6" s="241" t="s">
        <v>38</v>
      </c>
      <c r="G6" s="241" t="s">
        <v>39</v>
      </c>
      <c r="H6" s="241" t="s">
        <v>30</v>
      </c>
      <c r="I6" s="241" t="s">
        <v>40</v>
      </c>
      <c r="J6" s="241" t="s">
        <v>41</v>
      </c>
      <c r="K6" s="242" t="s">
        <v>42</v>
      </c>
      <c r="L6" s="45" t="s">
        <v>31</v>
      </c>
      <c r="N6" s="142"/>
      <c r="O6" s="142"/>
      <c r="P6" s="142"/>
      <c r="Q6" s="142"/>
      <c r="R6" s="142"/>
      <c r="S6" s="142"/>
      <c r="T6" s="68"/>
      <c r="U6" s="68"/>
    </row>
    <row r="7" spans="1:21" x14ac:dyDescent="0.25">
      <c r="A7" s="241"/>
      <c r="B7" s="241"/>
      <c r="C7" s="241"/>
      <c r="D7" s="241"/>
      <c r="E7" s="241"/>
      <c r="F7" s="241"/>
      <c r="G7" s="241"/>
      <c r="H7" s="241"/>
      <c r="I7" s="241"/>
      <c r="J7" s="241"/>
      <c r="K7" s="242"/>
      <c r="L7" s="58">
        <f>SUM(L8:L28)</f>
        <v>0</v>
      </c>
      <c r="M7" s="161">
        <f>SUM(M8:M28)</f>
        <v>0</v>
      </c>
      <c r="N7" s="65">
        <f>COUNTIF(A8:A28,"&lt;&gt;0")</f>
        <v>0</v>
      </c>
      <c r="O7" s="68">
        <f>COUNTIF(G8:G28,"Indefinido")</f>
        <v>0</v>
      </c>
      <c r="P7" s="68">
        <f>COUNTIFS(E8:E28,"Fisica/orgánica",F8:F28,"&gt;=65")</f>
        <v>0</v>
      </c>
      <c r="Q7" s="68">
        <f>COUNTIFS(E8:E28,"Intelectual, con parálisis cerebral o con enfermedad mental",F8:F28,"&gt;=33")</f>
        <v>0</v>
      </c>
      <c r="R7" s="68">
        <f>COUNTIFS(E8:E28,"Sensorial",F8:F28,"&gt;=65")</f>
        <v>0</v>
      </c>
      <c r="S7" s="68">
        <f>COUNTIFS(E8:E28,"Fisica/orgánica",F8:F28,"&gt;=65",D8:D28,"Mujer")</f>
        <v>0</v>
      </c>
      <c r="T7" s="68">
        <f>COUNTIFS(E8:E28,"Intelectual, con parálisis cerebral o con enfermedad mental",F8:F28,"&gt;=33",D8:D28,"Mujer")</f>
        <v>0</v>
      </c>
      <c r="U7" s="68">
        <f>COUNTIFS(E8:E28,"Sensorial",F8:F28,"&gt;=65",D8:D28,"Mujer")</f>
        <v>0</v>
      </c>
    </row>
    <row r="8" spans="1:21" s="44" customFormat="1" ht="24.95" customHeight="1" x14ac:dyDescent="0.25">
      <c r="A8" s="115">
        <f>IF('REL DISCP1 (2)'!B28&lt;&gt;"",('REL DISCP1 (2)'!A28+1),0)</f>
        <v>0</v>
      </c>
      <c r="B8" s="63"/>
      <c r="C8" s="63"/>
      <c r="D8" s="63"/>
      <c r="E8" s="63"/>
      <c r="F8" s="116"/>
      <c r="G8" s="63"/>
      <c r="H8" s="126"/>
      <c r="I8" s="117"/>
      <c r="J8" s="116"/>
      <c r="K8" s="116"/>
      <c r="L8" s="118">
        <f>IF(K8="SI",IF(J8&gt;=6,(H8*1200),(J8/6*H8*1200)),0)</f>
        <v>0</v>
      </c>
      <c r="M8" s="162">
        <f>IF(RESUMEN!$E$16&gt;=J8,L8,L8*RESUMEN!$E$16/12)</f>
        <v>0</v>
      </c>
    </row>
    <row r="9" spans="1:21" ht="24.95" customHeight="1" x14ac:dyDescent="0.25">
      <c r="A9" s="115">
        <f t="shared" ref="A9:A28" si="0">IF(B9&lt;&gt;"",(A8+1),0)</f>
        <v>0</v>
      </c>
      <c r="B9" s="121"/>
      <c r="C9" s="121"/>
      <c r="D9" s="121"/>
      <c r="E9" s="63"/>
      <c r="F9" s="122"/>
      <c r="G9" s="63"/>
      <c r="H9" s="128"/>
      <c r="I9" s="123"/>
      <c r="J9" s="122"/>
      <c r="K9" s="122"/>
      <c r="L9" s="118">
        <f t="shared" ref="L9:L28" si="1">IF(K9="SI",IF(J9&gt;=6,(H9*1200),(J9/6*H9*1200)),0)</f>
        <v>0</v>
      </c>
      <c r="M9" s="162">
        <f>IF(RESUMEN!$E$16&gt;=J9,L9,L9*RESUMEN!$E$16/12)</f>
        <v>0</v>
      </c>
      <c r="N9" s="44"/>
      <c r="O9" s="44"/>
    </row>
    <row r="10" spans="1:21" ht="24.95" customHeight="1" x14ac:dyDescent="0.25">
      <c r="A10" s="115">
        <f t="shared" si="0"/>
        <v>0</v>
      </c>
      <c r="B10" s="121"/>
      <c r="C10" s="121"/>
      <c r="D10" s="121"/>
      <c r="E10" s="63"/>
      <c r="F10" s="122"/>
      <c r="G10" s="63"/>
      <c r="H10" s="128"/>
      <c r="I10" s="123"/>
      <c r="J10" s="122"/>
      <c r="K10" s="122"/>
      <c r="L10" s="118">
        <f t="shared" si="1"/>
        <v>0</v>
      </c>
      <c r="M10" s="162">
        <f>IF(RESUMEN!$E$16&gt;=J10,L10,L10*RESUMEN!$E$16/12)</f>
        <v>0</v>
      </c>
      <c r="N10" s="44"/>
      <c r="O10" s="44"/>
    </row>
    <row r="11" spans="1:21" ht="24.95" customHeight="1" x14ac:dyDescent="0.25">
      <c r="A11" s="115">
        <f t="shared" si="0"/>
        <v>0</v>
      </c>
      <c r="B11" s="121"/>
      <c r="C11" s="121"/>
      <c r="D11" s="121"/>
      <c r="E11" s="63"/>
      <c r="F11" s="122"/>
      <c r="G11" s="63"/>
      <c r="H11" s="128"/>
      <c r="I11" s="123"/>
      <c r="J11" s="122"/>
      <c r="K11" s="122"/>
      <c r="L11" s="118">
        <f t="shared" si="1"/>
        <v>0</v>
      </c>
      <c r="M11" s="162">
        <f>IF(RESUMEN!$E$16&gt;=J11,L11,L11*RESUMEN!$E$16/12)</f>
        <v>0</v>
      </c>
      <c r="N11" s="44"/>
      <c r="O11" s="44"/>
    </row>
    <row r="12" spans="1:21" ht="24.95" customHeight="1" x14ac:dyDescent="0.25">
      <c r="A12" s="115">
        <f t="shared" si="0"/>
        <v>0</v>
      </c>
      <c r="B12" s="121"/>
      <c r="C12" s="121"/>
      <c r="D12" s="121"/>
      <c r="E12" s="63"/>
      <c r="F12" s="122"/>
      <c r="G12" s="63"/>
      <c r="H12" s="128"/>
      <c r="I12" s="123"/>
      <c r="J12" s="122"/>
      <c r="K12" s="122"/>
      <c r="L12" s="118">
        <f t="shared" si="1"/>
        <v>0</v>
      </c>
      <c r="M12" s="162">
        <f>IF(RESUMEN!$E$16&gt;=J12,L12,L12*RESUMEN!$E$16/12)</f>
        <v>0</v>
      </c>
      <c r="N12" s="44"/>
      <c r="O12" s="44"/>
    </row>
    <row r="13" spans="1:21" ht="24.95" customHeight="1" x14ac:dyDescent="0.25">
      <c r="A13" s="115">
        <f t="shared" si="0"/>
        <v>0</v>
      </c>
      <c r="B13" s="121"/>
      <c r="C13" s="121"/>
      <c r="D13" s="121"/>
      <c r="E13" s="63"/>
      <c r="F13" s="122"/>
      <c r="G13" s="63"/>
      <c r="H13" s="128"/>
      <c r="I13" s="123"/>
      <c r="J13" s="122"/>
      <c r="K13" s="122"/>
      <c r="L13" s="118">
        <f t="shared" si="1"/>
        <v>0</v>
      </c>
      <c r="M13" s="162">
        <f>IF(RESUMEN!$E$16&gt;=J13,L13,L13*RESUMEN!$E$16/12)</f>
        <v>0</v>
      </c>
      <c r="N13" s="44"/>
      <c r="O13" s="44"/>
    </row>
    <row r="14" spans="1:21" ht="24.95" customHeight="1" x14ac:dyDescent="0.25">
      <c r="A14" s="115">
        <f t="shared" si="0"/>
        <v>0</v>
      </c>
      <c r="B14" s="121"/>
      <c r="C14" s="121"/>
      <c r="D14" s="121"/>
      <c r="E14" s="63"/>
      <c r="F14" s="122"/>
      <c r="G14" s="63"/>
      <c r="H14" s="128"/>
      <c r="I14" s="123"/>
      <c r="J14" s="122"/>
      <c r="K14" s="122"/>
      <c r="L14" s="118">
        <f t="shared" si="1"/>
        <v>0</v>
      </c>
      <c r="M14" s="162">
        <f>IF(RESUMEN!$E$16&gt;=J14,L14,L14*RESUMEN!$E$16/12)</f>
        <v>0</v>
      </c>
      <c r="N14" s="44"/>
      <c r="O14" s="44"/>
    </row>
    <row r="15" spans="1:21" ht="24.95" customHeight="1" x14ac:dyDescent="0.25">
      <c r="A15" s="115">
        <f t="shared" si="0"/>
        <v>0</v>
      </c>
      <c r="B15" s="121"/>
      <c r="C15" s="121"/>
      <c r="D15" s="121"/>
      <c r="E15" s="63"/>
      <c r="F15" s="122"/>
      <c r="G15" s="63"/>
      <c r="H15" s="128"/>
      <c r="I15" s="123"/>
      <c r="J15" s="122"/>
      <c r="K15" s="122"/>
      <c r="L15" s="118">
        <f t="shared" si="1"/>
        <v>0</v>
      </c>
      <c r="M15" s="162">
        <f>IF(RESUMEN!$E$16&gt;=J15,L15,L15*RESUMEN!$E$16/12)</f>
        <v>0</v>
      </c>
      <c r="N15" s="44"/>
      <c r="O15" s="44"/>
    </row>
    <row r="16" spans="1:21" ht="24.95" customHeight="1" x14ac:dyDescent="0.25">
      <c r="A16" s="115">
        <f t="shared" si="0"/>
        <v>0</v>
      </c>
      <c r="B16" s="121"/>
      <c r="C16" s="121"/>
      <c r="D16" s="121"/>
      <c r="E16" s="63"/>
      <c r="F16" s="122"/>
      <c r="G16" s="63"/>
      <c r="H16" s="128"/>
      <c r="I16" s="123"/>
      <c r="J16" s="122"/>
      <c r="K16" s="122"/>
      <c r="L16" s="118">
        <f t="shared" si="1"/>
        <v>0</v>
      </c>
      <c r="M16" s="162">
        <f>IF(RESUMEN!$E$16&gt;=J16,L16,L16*RESUMEN!$E$16/12)</f>
        <v>0</v>
      </c>
      <c r="N16" s="44"/>
      <c r="O16" s="44"/>
    </row>
    <row r="17" spans="1:15" ht="24.95" customHeight="1" x14ac:dyDescent="0.25">
      <c r="A17" s="115">
        <f t="shared" si="0"/>
        <v>0</v>
      </c>
      <c r="B17" s="121"/>
      <c r="C17" s="121"/>
      <c r="D17" s="121"/>
      <c r="E17" s="63"/>
      <c r="F17" s="122"/>
      <c r="G17" s="63"/>
      <c r="H17" s="128"/>
      <c r="I17" s="123"/>
      <c r="J17" s="122"/>
      <c r="K17" s="122"/>
      <c r="L17" s="118">
        <f t="shared" si="1"/>
        <v>0</v>
      </c>
      <c r="M17" s="162">
        <f>IF(RESUMEN!$E$16&gt;=J17,L17,L17*RESUMEN!$E$16/12)</f>
        <v>0</v>
      </c>
      <c r="N17" s="44"/>
      <c r="O17" s="44"/>
    </row>
    <row r="18" spans="1:15" ht="24.95" customHeight="1" x14ac:dyDescent="0.25">
      <c r="A18" s="115">
        <f t="shared" si="0"/>
        <v>0</v>
      </c>
      <c r="B18" s="121"/>
      <c r="C18" s="121"/>
      <c r="D18" s="121"/>
      <c r="E18" s="63"/>
      <c r="F18" s="122"/>
      <c r="G18" s="63"/>
      <c r="H18" s="128"/>
      <c r="I18" s="123"/>
      <c r="J18" s="122"/>
      <c r="K18" s="122"/>
      <c r="L18" s="118">
        <f t="shared" si="1"/>
        <v>0</v>
      </c>
      <c r="M18" s="162">
        <f>IF(RESUMEN!$E$16&gt;=J18,L18,L18*RESUMEN!$E$16/12)</f>
        <v>0</v>
      </c>
      <c r="N18" s="44"/>
      <c r="O18" s="44"/>
    </row>
    <row r="19" spans="1:15" ht="24.95" customHeight="1" x14ac:dyDescent="0.25">
      <c r="A19" s="115">
        <f t="shared" si="0"/>
        <v>0</v>
      </c>
      <c r="B19" s="121"/>
      <c r="C19" s="121"/>
      <c r="D19" s="121"/>
      <c r="E19" s="63"/>
      <c r="F19" s="122"/>
      <c r="G19" s="63"/>
      <c r="H19" s="128"/>
      <c r="I19" s="123"/>
      <c r="J19" s="122"/>
      <c r="K19" s="122"/>
      <c r="L19" s="118">
        <f t="shared" si="1"/>
        <v>0</v>
      </c>
      <c r="M19" s="162">
        <f>IF(RESUMEN!$E$16&gt;=J19,L19,L19*RESUMEN!$E$16/12)</f>
        <v>0</v>
      </c>
      <c r="N19" s="44"/>
      <c r="O19" s="44"/>
    </row>
    <row r="20" spans="1:15" ht="24.95" customHeight="1" x14ac:dyDescent="0.25">
      <c r="A20" s="115">
        <f t="shared" si="0"/>
        <v>0</v>
      </c>
      <c r="B20" s="121"/>
      <c r="C20" s="121"/>
      <c r="D20" s="121"/>
      <c r="E20" s="63"/>
      <c r="F20" s="122"/>
      <c r="G20" s="63"/>
      <c r="H20" s="128"/>
      <c r="I20" s="123"/>
      <c r="J20" s="122"/>
      <c r="K20" s="122"/>
      <c r="L20" s="118">
        <f t="shared" si="1"/>
        <v>0</v>
      </c>
      <c r="M20" s="162">
        <f>IF(RESUMEN!$E$16&gt;=J20,L20,L20*RESUMEN!$E$16/12)</f>
        <v>0</v>
      </c>
      <c r="N20" s="44"/>
      <c r="O20" s="44"/>
    </row>
    <row r="21" spans="1:15" ht="24.95" customHeight="1" x14ac:dyDescent="0.25">
      <c r="A21" s="115">
        <f t="shared" si="0"/>
        <v>0</v>
      </c>
      <c r="B21" s="121"/>
      <c r="C21" s="121"/>
      <c r="D21" s="121"/>
      <c r="E21" s="63"/>
      <c r="F21" s="122"/>
      <c r="G21" s="63"/>
      <c r="H21" s="128"/>
      <c r="I21" s="123"/>
      <c r="J21" s="122"/>
      <c r="K21" s="122"/>
      <c r="L21" s="118">
        <f t="shared" si="1"/>
        <v>0</v>
      </c>
      <c r="M21" s="162">
        <f>IF(RESUMEN!$E$16&gt;=J21,L21,L21*RESUMEN!$E$16/12)</f>
        <v>0</v>
      </c>
      <c r="N21" s="44"/>
      <c r="O21" s="44"/>
    </row>
    <row r="22" spans="1:15" ht="24.95" customHeight="1" x14ac:dyDescent="0.25">
      <c r="A22" s="115">
        <f t="shared" si="0"/>
        <v>0</v>
      </c>
      <c r="B22" s="121"/>
      <c r="C22" s="121"/>
      <c r="D22" s="121"/>
      <c r="E22" s="63"/>
      <c r="F22" s="122"/>
      <c r="G22" s="63"/>
      <c r="H22" s="128"/>
      <c r="I22" s="123"/>
      <c r="J22" s="122"/>
      <c r="K22" s="122"/>
      <c r="L22" s="118">
        <f t="shared" si="1"/>
        <v>0</v>
      </c>
      <c r="M22" s="162">
        <f>IF(RESUMEN!$E$16&gt;=J22,L22,L22*RESUMEN!$E$16/12)</f>
        <v>0</v>
      </c>
      <c r="N22" s="44"/>
      <c r="O22" s="44"/>
    </row>
    <row r="23" spans="1:15" ht="24.95" customHeight="1" x14ac:dyDescent="0.25">
      <c r="A23" s="115">
        <f t="shared" si="0"/>
        <v>0</v>
      </c>
      <c r="B23" s="121"/>
      <c r="C23" s="121"/>
      <c r="D23" s="121"/>
      <c r="E23" s="63"/>
      <c r="F23" s="122"/>
      <c r="G23" s="63"/>
      <c r="H23" s="128"/>
      <c r="I23" s="123"/>
      <c r="J23" s="122"/>
      <c r="K23" s="122"/>
      <c r="L23" s="118">
        <f t="shared" si="1"/>
        <v>0</v>
      </c>
      <c r="M23" s="162">
        <f>IF(RESUMEN!$E$16&gt;=J23,L23,L23*RESUMEN!$E$16/12)</f>
        <v>0</v>
      </c>
      <c r="N23" s="44"/>
      <c r="O23" s="44"/>
    </row>
    <row r="24" spans="1:15" ht="24.95" customHeight="1" x14ac:dyDescent="0.25">
      <c r="A24" s="115">
        <f t="shared" si="0"/>
        <v>0</v>
      </c>
      <c r="B24" s="121"/>
      <c r="C24" s="121"/>
      <c r="D24" s="121"/>
      <c r="E24" s="63"/>
      <c r="F24" s="122"/>
      <c r="G24" s="63"/>
      <c r="H24" s="128"/>
      <c r="I24" s="123"/>
      <c r="J24" s="122"/>
      <c r="K24" s="122"/>
      <c r="L24" s="118">
        <f t="shared" si="1"/>
        <v>0</v>
      </c>
      <c r="M24" s="162">
        <f>IF(RESUMEN!$E$16&gt;=J24,L24,L24*RESUMEN!$E$16/12)</f>
        <v>0</v>
      </c>
      <c r="N24" s="44"/>
      <c r="O24" s="44"/>
    </row>
    <row r="25" spans="1:15" ht="24.95" customHeight="1" x14ac:dyDescent="0.25">
      <c r="A25" s="115">
        <f t="shared" si="0"/>
        <v>0</v>
      </c>
      <c r="B25" s="121"/>
      <c r="C25" s="121"/>
      <c r="D25" s="121"/>
      <c r="E25" s="63"/>
      <c r="F25" s="122"/>
      <c r="G25" s="63"/>
      <c r="H25" s="128"/>
      <c r="I25" s="123"/>
      <c r="J25" s="122"/>
      <c r="K25" s="122"/>
      <c r="L25" s="118">
        <f t="shared" si="1"/>
        <v>0</v>
      </c>
      <c r="M25" s="162">
        <f>IF(RESUMEN!$E$16&gt;=J25,L25,L25*RESUMEN!$E$16/12)</f>
        <v>0</v>
      </c>
      <c r="N25" s="44"/>
      <c r="O25" s="44"/>
    </row>
    <row r="26" spans="1:15" ht="24.95" customHeight="1" x14ac:dyDescent="0.25">
      <c r="A26" s="115">
        <f t="shared" si="0"/>
        <v>0</v>
      </c>
      <c r="B26" s="121"/>
      <c r="C26" s="121"/>
      <c r="D26" s="121"/>
      <c r="E26" s="63"/>
      <c r="F26" s="122"/>
      <c r="G26" s="63"/>
      <c r="H26" s="128"/>
      <c r="I26" s="123"/>
      <c r="J26" s="122"/>
      <c r="K26" s="122"/>
      <c r="L26" s="118">
        <f t="shared" si="1"/>
        <v>0</v>
      </c>
      <c r="M26" s="162">
        <f>IF(RESUMEN!$E$16&gt;=J26,L26,L26*RESUMEN!$E$16/12)</f>
        <v>0</v>
      </c>
      <c r="N26" s="44"/>
      <c r="O26" s="44"/>
    </row>
    <row r="27" spans="1:15" ht="24.95" customHeight="1" x14ac:dyDescent="0.25">
      <c r="A27" s="115">
        <f t="shared" si="0"/>
        <v>0</v>
      </c>
      <c r="B27" s="121"/>
      <c r="C27" s="121"/>
      <c r="D27" s="121"/>
      <c r="E27" s="63"/>
      <c r="F27" s="122"/>
      <c r="G27" s="63"/>
      <c r="H27" s="128"/>
      <c r="I27" s="123"/>
      <c r="J27" s="122"/>
      <c r="K27" s="122"/>
      <c r="L27" s="118">
        <f t="shared" si="1"/>
        <v>0</v>
      </c>
      <c r="M27" s="162">
        <f>IF(RESUMEN!$E$16&gt;=J27,L27,L27*RESUMEN!$E$16/12)</f>
        <v>0</v>
      </c>
      <c r="N27" s="44"/>
      <c r="O27" s="44"/>
    </row>
    <row r="28" spans="1:15" ht="24.95" customHeight="1" x14ac:dyDescent="0.25">
      <c r="A28" s="115">
        <f t="shared" si="0"/>
        <v>0</v>
      </c>
      <c r="B28" s="121"/>
      <c r="C28" s="121"/>
      <c r="D28" s="121"/>
      <c r="E28" s="63"/>
      <c r="F28" s="122"/>
      <c r="G28" s="63"/>
      <c r="H28" s="128"/>
      <c r="I28" s="123"/>
      <c r="J28" s="122"/>
      <c r="K28" s="122"/>
      <c r="L28" s="118">
        <f t="shared" si="1"/>
        <v>0</v>
      </c>
      <c r="M28" s="162">
        <f>IF(RESUMEN!$E$16&gt;=J28,L28,L28*RESUMEN!$E$16/12)</f>
        <v>0</v>
      </c>
      <c r="N28" s="44"/>
      <c r="O28" s="44"/>
    </row>
    <row r="29" spans="1:15" x14ac:dyDescent="0.25">
      <c r="A29" s="10"/>
      <c r="B29" s="10"/>
      <c r="C29" s="10"/>
      <c r="D29" s="10"/>
      <c r="E29" s="10"/>
      <c r="F29" s="74"/>
      <c r="G29" s="10"/>
      <c r="H29" s="10"/>
      <c r="I29" s="10"/>
      <c r="J29" s="10"/>
      <c r="K29" s="10"/>
      <c r="L29" s="10"/>
    </row>
    <row r="30" spans="1:15" x14ac:dyDescent="0.25">
      <c r="A30" s="7"/>
      <c r="B30" s="7"/>
      <c r="C30" s="7"/>
      <c r="D30" s="7"/>
      <c r="E30" s="208" t="s">
        <v>69</v>
      </c>
      <c r="F30" s="209"/>
      <c r="G30" s="209"/>
      <c r="H30" s="226"/>
      <c r="I30" s="7"/>
      <c r="J30" s="7"/>
      <c r="K30" s="7"/>
      <c r="L30" s="7"/>
    </row>
    <row r="31" spans="1:15" x14ac:dyDescent="0.25">
      <c r="A31" s="7"/>
      <c r="B31" s="7"/>
      <c r="C31" s="7"/>
      <c r="D31" s="9"/>
      <c r="E31" s="9"/>
      <c r="F31" s="75"/>
      <c r="G31" s="9"/>
      <c r="H31" s="9"/>
      <c r="I31" s="7"/>
      <c r="J31" s="7"/>
      <c r="K31" s="7"/>
      <c r="L31" s="7"/>
    </row>
    <row r="32" spans="1:15" x14ac:dyDescent="0.25">
      <c r="A32" s="7"/>
      <c r="B32" s="7"/>
      <c r="C32" s="51" t="s">
        <v>68</v>
      </c>
      <c r="D32" s="243" t="str">
        <f>IF(B8="","",IF(RESUMEN!D4="","",RESUMEN!D4))</f>
        <v/>
      </c>
      <c r="E32" s="244"/>
      <c r="F32" s="244"/>
      <c r="G32" s="244"/>
      <c r="H32" s="245"/>
      <c r="I32" s="52"/>
      <c r="J32" s="7"/>
      <c r="K32" s="7"/>
      <c r="L32" s="7"/>
    </row>
    <row r="33" spans="1:12" ht="15.75" thickBot="1" x14ac:dyDescent="0.3">
      <c r="A33" s="7"/>
      <c r="B33" s="7"/>
      <c r="C33" s="7"/>
      <c r="D33" s="10"/>
      <c r="E33" s="10"/>
      <c r="F33" s="74"/>
      <c r="G33" s="10"/>
      <c r="H33" s="10"/>
      <c r="I33" s="7"/>
      <c r="J33" s="7"/>
      <c r="K33" s="7"/>
      <c r="L33" s="7"/>
    </row>
    <row r="34" spans="1:12" ht="16.5" thickBot="1" x14ac:dyDescent="0.3">
      <c r="A34" s="250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</row>
    <row r="36" spans="1:12" x14ac:dyDescent="0.25">
      <c r="A36" s="227" t="s">
        <v>103</v>
      </c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</row>
  </sheetData>
  <sheetProtection password="CDCA" sheet="1" objects="1" scenarios="1"/>
  <mergeCells count="22">
    <mergeCell ref="A36:L36"/>
    <mergeCell ref="S2:U2"/>
    <mergeCell ref="A3:L3"/>
    <mergeCell ref="A34:L34"/>
    <mergeCell ref="E30:H30"/>
    <mergeCell ref="D32:H32"/>
    <mergeCell ref="S4:U4"/>
    <mergeCell ref="A1:L1"/>
    <mergeCell ref="A4:L4"/>
    <mergeCell ref="A5:L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A2:L2"/>
  </mergeCells>
  <conditionalFormatting sqref="A8:A28">
    <cfRule type="cellIs" dxfId="12" priority="1" operator="equal">
      <formula>0</formula>
    </cfRule>
    <cfRule type="cellIs" dxfId="11" priority="2" operator="equal">
      <formula>0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'no tocar'!$D$3:$D$5</xm:f>
          </x14:formula1>
          <xm:sqref>D8:D28</xm:sqref>
        </x14:dataValidation>
        <x14:dataValidation type="list" allowBlank="1" showInputMessage="1" showErrorMessage="1">
          <x14:formula1>
            <xm:f>'no tocar'!$E$3:$E$8</xm:f>
          </x14:formula1>
          <xm:sqref>E8:E28</xm:sqref>
        </x14:dataValidation>
        <x14:dataValidation type="list" allowBlank="1" showInputMessage="1" showErrorMessage="1">
          <x14:formula1>
            <xm:f>'no tocar'!$F$3:$F$5</xm:f>
          </x14:formula1>
          <xm:sqref>K8:K28</xm:sqref>
        </x14:dataValidation>
        <x14:dataValidation type="list" allowBlank="1" showInputMessage="1" showErrorMessage="1">
          <x14:formula1>
            <xm:f>'no tocar'!$G$3:$G$9</xm:f>
          </x14:formula1>
          <xm:sqref>G8:G28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workbookViewId="0">
      <selection activeCell="P12" sqref="P12"/>
    </sheetView>
  </sheetViews>
  <sheetFormatPr baseColWidth="10" defaultRowHeight="15" x14ac:dyDescent="0.25"/>
  <cols>
    <col min="1" max="1" customWidth="true" style="1" width="5.42578125" collapsed="false"/>
    <col min="2" max="2" customWidth="true" width="49.85546875" collapsed="false"/>
    <col min="3" max="3" customWidth="true" width="14.0" collapsed="false"/>
    <col min="4" max="4" customWidth="true" width="8.140625" collapsed="false"/>
    <col min="5" max="5" customWidth="true" width="25.7109375" collapsed="false"/>
    <col min="6" max="6" customWidth="true" width="9.0" collapsed="false"/>
    <col min="7" max="7" customWidth="true" width="14.7109375" collapsed="false"/>
    <col min="8" max="8" customWidth="true" style="3" width="8.5703125" collapsed="false"/>
    <col min="9" max="9" customWidth="true" style="3" width="11.28515625" collapsed="false"/>
    <col min="10" max="10" customWidth="true" style="1" width="10.140625" collapsed="false"/>
    <col min="11" max="11" bestFit="true" customWidth="true" style="1" width="3.85546875" collapsed="false"/>
    <col min="12" max="12" bestFit="true" customWidth="true" width="11.5703125" collapsed="false"/>
    <col min="13" max="13" style="160" width="11.42578125" collapsed="false"/>
  </cols>
  <sheetData>
    <row r="1" spans="1:21" ht="80.25" customHeight="1" thickBot="1" x14ac:dyDescent="0.3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pans="1:21" ht="16.5" thickBot="1" x14ac:dyDescent="0.3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N2" s="68"/>
      <c r="O2" s="68"/>
      <c r="P2" s="68"/>
      <c r="Q2" s="68"/>
      <c r="R2" s="68"/>
      <c r="S2" s="240" t="s">
        <v>35</v>
      </c>
      <c r="T2" s="240"/>
      <c r="U2" s="240"/>
    </row>
    <row r="3" spans="1:21" ht="21.75" customHeight="1" thickBot="1" x14ac:dyDescent="0.3">
      <c r="A3" s="235" t="s">
        <v>65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N3" s="69" t="s">
        <v>82</v>
      </c>
      <c r="O3" s="69" t="s">
        <v>83</v>
      </c>
      <c r="P3" s="69" t="s">
        <v>79</v>
      </c>
      <c r="Q3" s="69" t="s">
        <v>80</v>
      </c>
      <c r="R3" s="69" t="s">
        <v>81</v>
      </c>
      <c r="S3" s="69" t="s">
        <v>79</v>
      </c>
      <c r="T3" s="69" t="s">
        <v>80</v>
      </c>
      <c r="U3" s="69" t="s">
        <v>81</v>
      </c>
    </row>
    <row r="4" spans="1:21" ht="18.75" x14ac:dyDescent="0.25">
      <c r="A4" s="248" t="s">
        <v>36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N4" s="68"/>
      <c r="O4" s="68"/>
      <c r="P4" s="68"/>
      <c r="Q4" s="68"/>
      <c r="R4" s="68"/>
      <c r="S4" s="240" t="s">
        <v>35</v>
      </c>
      <c r="T4" s="240"/>
      <c r="U4" s="240"/>
    </row>
    <row r="5" spans="1:21" ht="21.75" customHeight="1" x14ac:dyDescent="0.25">
      <c r="A5" s="249" t="s">
        <v>56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N5" s="69" t="s">
        <v>82</v>
      </c>
      <c r="O5" s="69" t="s">
        <v>83</v>
      </c>
      <c r="P5" s="69" t="s">
        <v>79</v>
      </c>
      <c r="Q5" s="69" t="s">
        <v>80</v>
      </c>
      <c r="R5" s="69" t="s">
        <v>81</v>
      </c>
      <c r="S5" s="69" t="s">
        <v>79</v>
      </c>
      <c r="T5" s="69" t="s">
        <v>80</v>
      </c>
      <c r="U5" s="69" t="s">
        <v>81</v>
      </c>
    </row>
    <row r="6" spans="1:21" ht="88.5" customHeight="1" x14ac:dyDescent="0.25">
      <c r="A6" s="241" t="s">
        <v>29</v>
      </c>
      <c r="B6" s="241" t="s">
        <v>32</v>
      </c>
      <c r="C6" s="241" t="s">
        <v>57</v>
      </c>
      <c r="D6" s="241" t="s">
        <v>33</v>
      </c>
      <c r="E6" s="241" t="s">
        <v>37</v>
      </c>
      <c r="F6" s="241" t="s">
        <v>38</v>
      </c>
      <c r="G6" s="241" t="s">
        <v>39</v>
      </c>
      <c r="H6" s="241" t="s">
        <v>30</v>
      </c>
      <c r="I6" s="241" t="s">
        <v>40</v>
      </c>
      <c r="J6" s="241" t="s">
        <v>41</v>
      </c>
      <c r="K6" s="242" t="s">
        <v>42</v>
      </c>
      <c r="L6" s="45" t="s">
        <v>31</v>
      </c>
      <c r="N6" s="68"/>
      <c r="O6" s="68"/>
      <c r="P6" s="68"/>
      <c r="Q6" s="68"/>
      <c r="R6" s="68"/>
      <c r="S6" s="68"/>
      <c r="T6" s="68"/>
      <c r="U6" s="68"/>
    </row>
    <row r="7" spans="1:21" x14ac:dyDescent="0.25">
      <c r="A7" s="241"/>
      <c r="B7" s="241"/>
      <c r="C7" s="241"/>
      <c r="D7" s="241"/>
      <c r="E7" s="241"/>
      <c r="F7" s="241"/>
      <c r="G7" s="241"/>
      <c r="H7" s="241"/>
      <c r="I7" s="241"/>
      <c r="J7" s="241"/>
      <c r="K7" s="242"/>
      <c r="L7" s="58">
        <f>SUM(L8:L28)</f>
        <v>0</v>
      </c>
      <c r="M7" s="161">
        <f>SUM(M8:M28)</f>
        <v>0</v>
      </c>
      <c r="N7" s="65">
        <f>COUNTIF(A8:A28,"&lt;&gt;0")</f>
        <v>0</v>
      </c>
      <c r="O7" s="68">
        <f>COUNTIF(G8:G28,"Indefinido")</f>
        <v>0</v>
      </c>
      <c r="P7" s="68">
        <f>COUNTIFS(E8:E28,"Fisica/orgánica",F8:F28,"&gt;=65")</f>
        <v>0</v>
      </c>
      <c r="Q7" s="68">
        <f>COUNTIFS(E8:E28,"Intelectual, con parálisis cerebral o con enfermedad mental",F8:F28,"&gt;=33")</f>
        <v>0</v>
      </c>
      <c r="R7" s="68">
        <f>COUNTIFS(E8:E28,"Sensorial",F8:F28,"&gt;=65")</f>
        <v>0</v>
      </c>
      <c r="S7" s="68">
        <f>COUNTIFS(E8:E28,"Fisica/orgánica",F8:F28,"&gt;=65",D8:D28,"Mujer")</f>
        <v>0</v>
      </c>
      <c r="T7" s="68">
        <f>COUNTIFS(E8:E28,"Intelectual, con parálisis cerebral o con enfermedad mental",F8:F28,"&gt;=33",D8:D28,"Mujer")</f>
        <v>0</v>
      </c>
      <c r="U7" s="68">
        <f>COUNTIFS(E8:E28,"Sensorial",F8:F28,"&gt;=65",D8:D28,"Mujer")</f>
        <v>0</v>
      </c>
    </row>
    <row r="8" spans="1:21" s="44" customFormat="1" ht="24.95" customHeight="1" x14ac:dyDescent="0.25">
      <c r="A8" s="115">
        <f>IF('REL DISCP1 (3)'!B28&lt;&gt;"",('REL DISCP1 (3)'!A28+1),0)</f>
        <v>0</v>
      </c>
      <c r="B8" s="63"/>
      <c r="C8" s="63"/>
      <c r="D8" s="63"/>
      <c r="E8" s="63"/>
      <c r="F8" s="116"/>
      <c r="G8" s="63"/>
      <c r="H8" s="126"/>
      <c r="I8" s="117"/>
      <c r="J8" s="116"/>
      <c r="K8" s="116"/>
      <c r="L8" s="118">
        <f>IF(K8="SI",IF(J8&gt;=6,(H8*1200),(J8/6*H8*1200)),0)</f>
        <v>0</v>
      </c>
      <c r="M8" s="162">
        <f>IF(RESUMEN!$E$16&gt;=J8,L8,L8*RESUMEN!$E$16/12)</f>
        <v>0</v>
      </c>
    </row>
    <row r="9" spans="1:21" ht="24.95" customHeight="1" x14ac:dyDescent="0.25">
      <c r="A9" s="115">
        <f t="shared" ref="A9:A28" si="0">IF(B9&lt;&gt;"",(A8+1),0)</f>
        <v>0</v>
      </c>
      <c r="B9" s="121"/>
      <c r="C9" s="121"/>
      <c r="D9" s="121"/>
      <c r="E9" s="63"/>
      <c r="F9" s="122"/>
      <c r="G9" s="63"/>
      <c r="H9" s="128"/>
      <c r="I9" s="123"/>
      <c r="J9" s="122"/>
      <c r="K9" s="122"/>
      <c r="L9" s="118">
        <f t="shared" ref="L9:L28" si="1">IF(K9="SI",IF(J9&gt;=6,(H9*1200),(J9/6*H9*1200)),0)</f>
        <v>0</v>
      </c>
      <c r="M9" s="162">
        <f>IF(RESUMEN!$E$16&gt;=J9,L9,L9*RESUMEN!$E$16/12)</f>
        <v>0</v>
      </c>
      <c r="N9" s="44"/>
      <c r="O9" s="44"/>
    </row>
    <row r="10" spans="1:21" ht="24.95" customHeight="1" x14ac:dyDescent="0.25">
      <c r="A10" s="115">
        <f t="shared" si="0"/>
        <v>0</v>
      </c>
      <c r="B10" s="121"/>
      <c r="C10" s="121"/>
      <c r="D10" s="121"/>
      <c r="E10" s="63"/>
      <c r="F10" s="122"/>
      <c r="G10" s="63"/>
      <c r="H10" s="128"/>
      <c r="I10" s="123"/>
      <c r="J10" s="122"/>
      <c r="K10" s="122"/>
      <c r="L10" s="118">
        <f t="shared" si="1"/>
        <v>0</v>
      </c>
      <c r="M10" s="162">
        <f>IF(RESUMEN!$E$16&gt;=J10,L10,L10*RESUMEN!$E$16/12)</f>
        <v>0</v>
      </c>
      <c r="N10" s="44"/>
      <c r="O10" s="44"/>
    </row>
    <row r="11" spans="1:21" ht="24.95" customHeight="1" x14ac:dyDescent="0.25">
      <c r="A11" s="115">
        <f t="shared" si="0"/>
        <v>0</v>
      </c>
      <c r="B11" s="121"/>
      <c r="C11" s="121"/>
      <c r="D11" s="121"/>
      <c r="E11" s="63"/>
      <c r="F11" s="122"/>
      <c r="G11" s="63"/>
      <c r="H11" s="128"/>
      <c r="I11" s="123"/>
      <c r="J11" s="122"/>
      <c r="K11" s="122"/>
      <c r="L11" s="118">
        <f t="shared" si="1"/>
        <v>0</v>
      </c>
      <c r="M11" s="162">
        <f>IF(RESUMEN!$E$16&gt;=J11,L11,L11*RESUMEN!$E$16/12)</f>
        <v>0</v>
      </c>
      <c r="N11" s="44"/>
      <c r="O11" s="44"/>
    </row>
    <row r="12" spans="1:21" ht="24.95" customHeight="1" x14ac:dyDescent="0.25">
      <c r="A12" s="115">
        <f t="shared" si="0"/>
        <v>0</v>
      </c>
      <c r="B12" s="121"/>
      <c r="C12" s="121"/>
      <c r="D12" s="121"/>
      <c r="E12" s="63"/>
      <c r="F12" s="122"/>
      <c r="G12" s="63"/>
      <c r="H12" s="128"/>
      <c r="I12" s="123"/>
      <c r="J12" s="122"/>
      <c r="K12" s="122"/>
      <c r="L12" s="118">
        <f t="shared" si="1"/>
        <v>0</v>
      </c>
      <c r="M12" s="162">
        <f>IF(RESUMEN!$E$16&gt;=J12,L12,L12*RESUMEN!$E$16/12)</f>
        <v>0</v>
      </c>
      <c r="N12" s="44"/>
      <c r="O12" s="44"/>
    </row>
    <row r="13" spans="1:21" ht="24.95" customHeight="1" x14ac:dyDescent="0.25">
      <c r="A13" s="115">
        <f t="shared" si="0"/>
        <v>0</v>
      </c>
      <c r="B13" s="121"/>
      <c r="C13" s="121"/>
      <c r="D13" s="121"/>
      <c r="E13" s="63"/>
      <c r="F13" s="122"/>
      <c r="G13" s="63"/>
      <c r="H13" s="128"/>
      <c r="I13" s="123"/>
      <c r="J13" s="122"/>
      <c r="K13" s="122"/>
      <c r="L13" s="118">
        <f t="shared" si="1"/>
        <v>0</v>
      </c>
      <c r="M13" s="162">
        <f>IF(RESUMEN!$E$16&gt;=J13,L13,L13*RESUMEN!$E$16/12)</f>
        <v>0</v>
      </c>
      <c r="N13" s="44"/>
      <c r="O13" s="44"/>
    </row>
    <row r="14" spans="1:21" ht="24.95" customHeight="1" x14ac:dyDescent="0.25">
      <c r="A14" s="115">
        <f t="shared" si="0"/>
        <v>0</v>
      </c>
      <c r="B14" s="121"/>
      <c r="C14" s="121"/>
      <c r="D14" s="121"/>
      <c r="E14" s="63"/>
      <c r="F14" s="122"/>
      <c r="G14" s="63"/>
      <c r="H14" s="128"/>
      <c r="I14" s="123"/>
      <c r="J14" s="122"/>
      <c r="K14" s="122"/>
      <c r="L14" s="118">
        <f t="shared" si="1"/>
        <v>0</v>
      </c>
      <c r="M14" s="162">
        <f>IF(RESUMEN!$E$16&gt;=J14,L14,L14*RESUMEN!$E$16/12)</f>
        <v>0</v>
      </c>
      <c r="N14" s="44"/>
      <c r="O14" s="44"/>
    </row>
    <row r="15" spans="1:21" ht="24.95" customHeight="1" x14ac:dyDescent="0.25">
      <c r="A15" s="115">
        <f t="shared" si="0"/>
        <v>0</v>
      </c>
      <c r="B15" s="121"/>
      <c r="C15" s="121"/>
      <c r="D15" s="121"/>
      <c r="E15" s="63"/>
      <c r="F15" s="122"/>
      <c r="G15" s="63"/>
      <c r="H15" s="128"/>
      <c r="I15" s="123"/>
      <c r="J15" s="122"/>
      <c r="K15" s="122"/>
      <c r="L15" s="118">
        <f t="shared" si="1"/>
        <v>0</v>
      </c>
      <c r="M15" s="162">
        <f>IF(RESUMEN!$E$16&gt;=J15,L15,L15*RESUMEN!$E$16/12)</f>
        <v>0</v>
      </c>
      <c r="N15" s="44"/>
      <c r="O15" s="44"/>
    </row>
    <row r="16" spans="1:21" ht="24.95" customHeight="1" x14ac:dyDescent="0.25">
      <c r="A16" s="115">
        <f t="shared" si="0"/>
        <v>0</v>
      </c>
      <c r="B16" s="121"/>
      <c r="C16" s="121"/>
      <c r="D16" s="121"/>
      <c r="E16" s="63"/>
      <c r="F16" s="122"/>
      <c r="G16" s="63"/>
      <c r="H16" s="128"/>
      <c r="I16" s="123"/>
      <c r="J16" s="122"/>
      <c r="K16" s="122"/>
      <c r="L16" s="118">
        <f t="shared" si="1"/>
        <v>0</v>
      </c>
      <c r="M16" s="162">
        <f>IF(RESUMEN!$E$16&gt;=J16,L16,L16*RESUMEN!$E$16/12)</f>
        <v>0</v>
      </c>
      <c r="N16" s="44"/>
      <c r="O16" s="44"/>
    </row>
    <row r="17" spans="1:15" ht="24.95" customHeight="1" x14ac:dyDescent="0.25">
      <c r="A17" s="115">
        <f t="shared" si="0"/>
        <v>0</v>
      </c>
      <c r="B17" s="121"/>
      <c r="C17" s="121"/>
      <c r="D17" s="121"/>
      <c r="E17" s="63"/>
      <c r="F17" s="122"/>
      <c r="G17" s="63"/>
      <c r="H17" s="128"/>
      <c r="I17" s="123"/>
      <c r="J17" s="122"/>
      <c r="K17" s="122"/>
      <c r="L17" s="118">
        <f t="shared" si="1"/>
        <v>0</v>
      </c>
      <c r="M17" s="162">
        <f>IF(RESUMEN!$E$16&gt;=J17,L17,L17*RESUMEN!$E$16/12)</f>
        <v>0</v>
      </c>
      <c r="N17" s="44"/>
      <c r="O17" s="44"/>
    </row>
    <row r="18" spans="1:15" ht="24.95" customHeight="1" x14ac:dyDescent="0.25">
      <c r="A18" s="115">
        <f t="shared" si="0"/>
        <v>0</v>
      </c>
      <c r="B18" s="121"/>
      <c r="C18" s="121"/>
      <c r="D18" s="121"/>
      <c r="E18" s="63"/>
      <c r="F18" s="122"/>
      <c r="G18" s="63"/>
      <c r="H18" s="128"/>
      <c r="I18" s="123"/>
      <c r="J18" s="122"/>
      <c r="K18" s="122"/>
      <c r="L18" s="118">
        <f t="shared" si="1"/>
        <v>0</v>
      </c>
      <c r="M18" s="162">
        <f>IF(RESUMEN!$E$16&gt;=J18,L18,L18*RESUMEN!$E$16/12)</f>
        <v>0</v>
      </c>
      <c r="N18" s="44"/>
      <c r="O18" s="44"/>
    </row>
    <row r="19" spans="1:15" ht="24.95" customHeight="1" x14ac:dyDescent="0.25">
      <c r="A19" s="115">
        <f t="shared" si="0"/>
        <v>0</v>
      </c>
      <c r="B19" s="121"/>
      <c r="C19" s="121"/>
      <c r="D19" s="121"/>
      <c r="E19" s="63"/>
      <c r="F19" s="122"/>
      <c r="G19" s="63"/>
      <c r="H19" s="128"/>
      <c r="I19" s="123"/>
      <c r="J19" s="122"/>
      <c r="K19" s="122"/>
      <c r="L19" s="118">
        <f t="shared" si="1"/>
        <v>0</v>
      </c>
      <c r="M19" s="162">
        <f>IF(RESUMEN!$E$16&gt;=J19,L19,L19*RESUMEN!$E$16/12)</f>
        <v>0</v>
      </c>
      <c r="N19" s="44"/>
      <c r="O19" s="44"/>
    </row>
    <row r="20" spans="1:15" ht="24.95" customHeight="1" x14ac:dyDescent="0.25">
      <c r="A20" s="115">
        <f t="shared" si="0"/>
        <v>0</v>
      </c>
      <c r="B20" s="121"/>
      <c r="C20" s="121"/>
      <c r="D20" s="121"/>
      <c r="E20" s="63"/>
      <c r="F20" s="122"/>
      <c r="G20" s="63"/>
      <c r="H20" s="128"/>
      <c r="I20" s="123"/>
      <c r="J20" s="122"/>
      <c r="K20" s="122"/>
      <c r="L20" s="118">
        <f t="shared" si="1"/>
        <v>0</v>
      </c>
      <c r="M20" s="162">
        <f>IF(RESUMEN!$E$16&gt;=J20,L20,L20*RESUMEN!$E$16/12)</f>
        <v>0</v>
      </c>
      <c r="N20" s="44"/>
      <c r="O20" s="44"/>
    </row>
    <row r="21" spans="1:15" ht="24.95" customHeight="1" x14ac:dyDescent="0.25">
      <c r="A21" s="115">
        <f t="shared" si="0"/>
        <v>0</v>
      </c>
      <c r="B21" s="121"/>
      <c r="C21" s="121"/>
      <c r="D21" s="121"/>
      <c r="E21" s="63"/>
      <c r="F21" s="122"/>
      <c r="G21" s="63"/>
      <c r="H21" s="128"/>
      <c r="I21" s="123"/>
      <c r="J21" s="122"/>
      <c r="K21" s="122"/>
      <c r="L21" s="118">
        <f t="shared" si="1"/>
        <v>0</v>
      </c>
      <c r="M21" s="162">
        <f>IF(RESUMEN!$E$16&gt;=J21,L21,L21*RESUMEN!$E$16/12)</f>
        <v>0</v>
      </c>
      <c r="N21" s="44"/>
      <c r="O21" s="44"/>
    </row>
    <row r="22" spans="1:15" ht="24.95" customHeight="1" x14ac:dyDescent="0.25">
      <c r="A22" s="115">
        <f t="shared" si="0"/>
        <v>0</v>
      </c>
      <c r="B22" s="121"/>
      <c r="C22" s="121"/>
      <c r="D22" s="121"/>
      <c r="E22" s="63"/>
      <c r="F22" s="122"/>
      <c r="G22" s="63"/>
      <c r="H22" s="128"/>
      <c r="I22" s="123"/>
      <c r="J22" s="122"/>
      <c r="K22" s="122"/>
      <c r="L22" s="118">
        <f t="shared" si="1"/>
        <v>0</v>
      </c>
      <c r="M22" s="162">
        <f>IF(RESUMEN!$E$16&gt;=J22,L22,L22*RESUMEN!$E$16/12)</f>
        <v>0</v>
      </c>
      <c r="N22" s="44"/>
      <c r="O22" s="44"/>
    </row>
    <row r="23" spans="1:15" ht="24.95" customHeight="1" x14ac:dyDescent="0.25">
      <c r="A23" s="115">
        <f t="shared" si="0"/>
        <v>0</v>
      </c>
      <c r="B23" s="121"/>
      <c r="C23" s="121"/>
      <c r="D23" s="121"/>
      <c r="E23" s="63"/>
      <c r="F23" s="122"/>
      <c r="G23" s="63"/>
      <c r="H23" s="128"/>
      <c r="I23" s="123"/>
      <c r="J23" s="122"/>
      <c r="K23" s="122"/>
      <c r="L23" s="118">
        <f t="shared" si="1"/>
        <v>0</v>
      </c>
      <c r="M23" s="162">
        <f>IF(RESUMEN!$E$16&gt;=J23,L23,L23*RESUMEN!$E$16/12)</f>
        <v>0</v>
      </c>
      <c r="N23" s="44"/>
      <c r="O23" s="44"/>
    </row>
    <row r="24" spans="1:15" ht="24.95" customHeight="1" x14ac:dyDescent="0.25">
      <c r="A24" s="115">
        <f t="shared" si="0"/>
        <v>0</v>
      </c>
      <c r="B24" s="121"/>
      <c r="C24" s="121"/>
      <c r="D24" s="121"/>
      <c r="E24" s="63"/>
      <c r="F24" s="122"/>
      <c r="G24" s="63"/>
      <c r="H24" s="128"/>
      <c r="I24" s="123"/>
      <c r="J24" s="122"/>
      <c r="K24" s="122"/>
      <c r="L24" s="118">
        <f t="shared" si="1"/>
        <v>0</v>
      </c>
      <c r="M24" s="162">
        <f>IF(RESUMEN!$E$16&gt;=J24,L24,L24*RESUMEN!$E$16/12)</f>
        <v>0</v>
      </c>
      <c r="N24" s="44"/>
      <c r="O24" s="44"/>
    </row>
    <row r="25" spans="1:15" ht="24.95" customHeight="1" x14ac:dyDescent="0.25">
      <c r="A25" s="115">
        <f t="shared" si="0"/>
        <v>0</v>
      </c>
      <c r="B25" s="121"/>
      <c r="C25" s="121"/>
      <c r="D25" s="121"/>
      <c r="E25" s="63"/>
      <c r="F25" s="122"/>
      <c r="G25" s="63"/>
      <c r="H25" s="128"/>
      <c r="I25" s="123"/>
      <c r="J25" s="122"/>
      <c r="K25" s="122"/>
      <c r="L25" s="118">
        <f t="shared" si="1"/>
        <v>0</v>
      </c>
      <c r="M25" s="162">
        <f>IF(RESUMEN!$E$16&gt;=J25,L25,L25*RESUMEN!$E$16/12)</f>
        <v>0</v>
      </c>
      <c r="N25" s="44"/>
      <c r="O25" s="44"/>
    </row>
    <row r="26" spans="1:15" ht="24.95" customHeight="1" x14ac:dyDescent="0.25">
      <c r="A26" s="115">
        <f t="shared" si="0"/>
        <v>0</v>
      </c>
      <c r="B26" s="121"/>
      <c r="C26" s="121"/>
      <c r="D26" s="121"/>
      <c r="E26" s="63"/>
      <c r="F26" s="122"/>
      <c r="G26" s="63"/>
      <c r="H26" s="128"/>
      <c r="I26" s="123"/>
      <c r="J26" s="122"/>
      <c r="K26" s="122"/>
      <c r="L26" s="118">
        <f t="shared" si="1"/>
        <v>0</v>
      </c>
      <c r="M26" s="162">
        <f>IF(RESUMEN!$E$16&gt;=J26,L26,L26*RESUMEN!$E$16/12)</f>
        <v>0</v>
      </c>
      <c r="N26" s="44"/>
      <c r="O26" s="44"/>
    </row>
    <row r="27" spans="1:15" ht="24.95" customHeight="1" x14ac:dyDescent="0.25">
      <c r="A27" s="115">
        <f t="shared" si="0"/>
        <v>0</v>
      </c>
      <c r="B27" s="121"/>
      <c r="C27" s="121"/>
      <c r="D27" s="121"/>
      <c r="E27" s="63"/>
      <c r="F27" s="122"/>
      <c r="G27" s="63"/>
      <c r="H27" s="128"/>
      <c r="I27" s="123"/>
      <c r="J27" s="122"/>
      <c r="K27" s="122"/>
      <c r="L27" s="118">
        <f t="shared" si="1"/>
        <v>0</v>
      </c>
      <c r="M27" s="162">
        <f>IF(RESUMEN!$E$16&gt;=J27,L27,L27*RESUMEN!$E$16/12)</f>
        <v>0</v>
      </c>
      <c r="N27" s="44"/>
      <c r="O27" s="44"/>
    </row>
    <row r="28" spans="1:15" ht="24.95" customHeight="1" x14ac:dyDescent="0.25">
      <c r="A28" s="115">
        <f t="shared" si="0"/>
        <v>0</v>
      </c>
      <c r="B28" s="121"/>
      <c r="C28" s="121"/>
      <c r="D28" s="121"/>
      <c r="E28" s="63"/>
      <c r="F28" s="122"/>
      <c r="G28" s="63"/>
      <c r="H28" s="128"/>
      <c r="I28" s="123"/>
      <c r="J28" s="122"/>
      <c r="K28" s="122"/>
      <c r="L28" s="118">
        <f t="shared" si="1"/>
        <v>0</v>
      </c>
      <c r="M28" s="162">
        <f>IF(RESUMEN!$E$16&gt;=J28,L28,L28*RESUMEN!$E$16/12)</f>
        <v>0</v>
      </c>
      <c r="N28" s="44"/>
      <c r="O28" s="44"/>
    </row>
    <row r="29" spans="1:15" x14ac:dyDescent="0.25">
      <c r="A29" s="10"/>
      <c r="B29" s="10"/>
      <c r="C29" s="10"/>
      <c r="D29" s="10"/>
      <c r="E29" s="10"/>
      <c r="F29" s="74"/>
      <c r="G29" s="10"/>
      <c r="H29" s="10"/>
      <c r="I29" s="10"/>
      <c r="J29" s="10"/>
      <c r="K29" s="10"/>
      <c r="L29" s="10"/>
    </row>
    <row r="30" spans="1:15" x14ac:dyDescent="0.25">
      <c r="A30" s="7"/>
      <c r="B30" s="7"/>
      <c r="C30" s="7"/>
      <c r="D30" s="7"/>
      <c r="E30" s="208" t="s">
        <v>69</v>
      </c>
      <c r="F30" s="209"/>
      <c r="G30" s="209"/>
      <c r="H30" s="226"/>
      <c r="I30" s="7"/>
      <c r="J30" s="7"/>
      <c r="K30" s="7"/>
      <c r="L30" s="7"/>
    </row>
    <row r="31" spans="1:15" x14ac:dyDescent="0.25">
      <c r="A31" s="7"/>
      <c r="B31" s="7"/>
      <c r="C31" s="7"/>
      <c r="D31" s="9"/>
      <c r="E31" s="9"/>
      <c r="F31" s="75"/>
      <c r="G31" s="9"/>
      <c r="H31" s="9"/>
      <c r="I31" s="7"/>
      <c r="J31" s="7"/>
      <c r="K31" s="7"/>
      <c r="L31" s="7"/>
    </row>
    <row r="32" spans="1:15" x14ac:dyDescent="0.25">
      <c r="A32" s="7"/>
      <c r="B32" s="7"/>
      <c r="C32" s="51" t="s">
        <v>68</v>
      </c>
      <c r="D32" s="243" t="str">
        <f>IF(B8="","",IF(RESUMEN!D4="","",RESUMEN!D4))</f>
        <v/>
      </c>
      <c r="E32" s="244"/>
      <c r="F32" s="244"/>
      <c r="G32" s="244"/>
      <c r="H32" s="245"/>
      <c r="I32" s="52"/>
      <c r="J32" s="7"/>
      <c r="K32" s="7"/>
      <c r="L32" s="7"/>
    </row>
    <row r="33" spans="1:12" ht="15.75" thickBot="1" x14ac:dyDescent="0.3">
      <c r="A33" s="7"/>
      <c r="B33" s="7"/>
      <c r="C33" s="7"/>
      <c r="D33" s="10"/>
      <c r="E33" s="10"/>
      <c r="F33" s="74"/>
      <c r="G33" s="10"/>
      <c r="H33" s="10"/>
      <c r="I33" s="7"/>
      <c r="J33" s="7"/>
      <c r="K33" s="7"/>
      <c r="L33" s="7"/>
    </row>
    <row r="34" spans="1:12" ht="16.5" thickBot="1" x14ac:dyDescent="0.3">
      <c r="A34" s="250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</row>
    <row r="37" spans="1:12" x14ac:dyDescent="0.25">
      <c r="A37" s="227" t="s">
        <v>104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</row>
  </sheetData>
  <sheetProtection password="CDCA" sheet="1" objects="1" scenarios="1"/>
  <mergeCells count="22">
    <mergeCell ref="A37:L37"/>
    <mergeCell ref="S2:U2"/>
    <mergeCell ref="A3:L3"/>
    <mergeCell ref="A34:L34"/>
    <mergeCell ref="E30:H30"/>
    <mergeCell ref="D32:H32"/>
    <mergeCell ref="S4:U4"/>
    <mergeCell ref="A1:L1"/>
    <mergeCell ref="A4:L4"/>
    <mergeCell ref="A5:L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A2:L2"/>
  </mergeCells>
  <conditionalFormatting sqref="A8:A28">
    <cfRule type="cellIs" dxfId="10" priority="1" operator="equal">
      <formula>0</formula>
    </cfRule>
    <cfRule type="cellIs" dxfId="9" priority="2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'no tocar'!$G$3:$G$9</xm:f>
          </x14:formula1>
          <xm:sqref>G8:G28</xm:sqref>
        </x14:dataValidation>
        <x14:dataValidation type="list" allowBlank="1" showInputMessage="1" showErrorMessage="1">
          <x14:formula1>
            <xm:f>'no tocar'!$F$3:$F$5</xm:f>
          </x14:formula1>
          <xm:sqref>K8:K28</xm:sqref>
        </x14:dataValidation>
        <x14:dataValidation type="list" allowBlank="1" showInputMessage="1" showErrorMessage="1">
          <x14:formula1>
            <xm:f>'no tocar'!$E$3:$E$8</xm:f>
          </x14:formula1>
          <xm:sqref>E8:E28</xm:sqref>
        </x14:dataValidation>
        <x14:dataValidation type="list" allowBlank="1" showInputMessage="1" showErrorMessage="1">
          <x14:formula1>
            <xm:f>'no tocar'!$D$3:$D$5</xm:f>
          </x14:formula1>
          <xm:sqref>D8:D28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workbookViewId="0">
      <selection activeCell="B14" sqref="B14"/>
    </sheetView>
  </sheetViews>
  <sheetFormatPr baseColWidth="10" defaultRowHeight="15" x14ac:dyDescent="0.25"/>
  <cols>
    <col min="1" max="1" customWidth="true" style="1" width="5.42578125" collapsed="false"/>
    <col min="2" max="2" customWidth="true" width="49.85546875" collapsed="false"/>
    <col min="3" max="3" customWidth="true" width="14.0" collapsed="false"/>
    <col min="4" max="4" customWidth="true" width="7.5703125" collapsed="false"/>
    <col min="5" max="5" customWidth="true" width="25.7109375" collapsed="false"/>
    <col min="6" max="6" customWidth="true" width="9.0" collapsed="false"/>
    <col min="7" max="7" customWidth="true" width="14.7109375" collapsed="false"/>
    <col min="8" max="8" customWidth="true" style="3" width="8.5703125" collapsed="false"/>
    <col min="9" max="9" customWidth="true" style="3" width="11.28515625" collapsed="false"/>
    <col min="10" max="10" customWidth="true" style="1" width="10.140625" collapsed="false"/>
    <col min="11" max="11" bestFit="true" customWidth="true" style="1" width="3.85546875" collapsed="false"/>
    <col min="12" max="12" bestFit="true" customWidth="true" width="11.5703125" collapsed="false"/>
    <col min="13" max="13" style="160" width="11.42578125" collapsed="false"/>
  </cols>
  <sheetData>
    <row r="1" spans="1:21" ht="80.25" customHeight="1" thickBot="1" x14ac:dyDescent="0.3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pans="1:21" ht="16.5" thickBot="1" x14ac:dyDescent="0.3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N2" s="68"/>
      <c r="O2" s="68"/>
      <c r="P2" s="68"/>
      <c r="Q2" s="68"/>
      <c r="R2" s="68"/>
      <c r="S2" s="240" t="s">
        <v>35</v>
      </c>
      <c r="T2" s="240"/>
      <c r="U2" s="240"/>
    </row>
    <row r="3" spans="1:21" ht="21.75" customHeight="1" thickBot="1" x14ac:dyDescent="0.3">
      <c r="A3" s="235" t="s">
        <v>65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N3" s="69" t="s">
        <v>82</v>
      </c>
      <c r="O3" s="69" t="s">
        <v>83</v>
      </c>
      <c r="P3" s="69" t="s">
        <v>79</v>
      </c>
      <c r="Q3" s="69" t="s">
        <v>80</v>
      </c>
      <c r="R3" s="69" t="s">
        <v>81</v>
      </c>
      <c r="S3" s="69" t="s">
        <v>79</v>
      </c>
      <c r="T3" s="69" t="s">
        <v>80</v>
      </c>
      <c r="U3" s="69" t="s">
        <v>81</v>
      </c>
    </row>
    <row r="4" spans="1:21" ht="18.75" x14ac:dyDescent="0.25">
      <c r="A4" s="248" t="s">
        <v>36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N4" s="59"/>
      <c r="O4" s="59"/>
      <c r="P4" s="59"/>
      <c r="Q4" s="59"/>
      <c r="R4" s="59"/>
      <c r="S4" s="223" t="s">
        <v>35</v>
      </c>
      <c r="T4" s="223"/>
      <c r="U4" s="223"/>
    </row>
    <row r="5" spans="1:21" ht="21.75" customHeight="1" x14ac:dyDescent="0.25">
      <c r="A5" s="249" t="s">
        <v>56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N5" s="66" t="s">
        <v>82</v>
      </c>
      <c r="O5" s="66" t="s">
        <v>83</v>
      </c>
      <c r="P5" s="66" t="s">
        <v>79</v>
      </c>
      <c r="Q5" s="66" t="s">
        <v>80</v>
      </c>
      <c r="R5" s="66" t="s">
        <v>81</v>
      </c>
      <c r="S5" s="66" t="s">
        <v>79</v>
      </c>
      <c r="T5" s="66" t="s">
        <v>80</v>
      </c>
      <c r="U5" s="66" t="s">
        <v>81</v>
      </c>
    </row>
    <row r="6" spans="1:21" ht="79.5" customHeight="1" x14ac:dyDescent="0.25">
      <c r="A6" s="241" t="s">
        <v>29</v>
      </c>
      <c r="B6" s="241" t="s">
        <v>32</v>
      </c>
      <c r="C6" s="241" t="s">
        <v>57</v>
      </c>
      <c r="D6" s="241" t="s">
        <v>33</v>
      </c>
      <c r="E6" s="241" t="s">
        <v>37</v>
      </c>
      <c r="F6" s="241" t="s">
        <v>38</v>
      </c>
      <c r="G6" s="241" t="s">
        <v>39</v>
      </c>
      <c r="H6" s="241" t="s">
        <v>30</v>
      </c>
      <c r="I6" s="241" t="s">
        <v>40</v>
      </c>
      <c r="J6" s="241" t="s">
        <v>41</v>
      </c>
      <c r="K6" s="242" t="s">
        <v>42</v>
      </c>
      <c r="L6" s="45" t="s">
        <v>31</v>
      </c>
      <c r="N6" s="59"/>
      <c r="O6" s="59"/>
      <c r="P6" s="59"/>
      <c r="Q6" s="59"/>
      <c r="R6" s="59"/>
      <c r="S6" s="59"/>
      <c r="T6" s="59"/>
      <c r="U6" s="59"/>
    </row>
    <row r="7" spans="1:21" x14ac:dyDescent="0.25">
      <c r="A7" s="241"/>
      <c r="B7" s="241"/>
      <c r="C7" s="241"/>
      <c r="D7" s="241"/>
      <c r="E7" s="241"/>
      <c r="F7" s="241"/>
      <c r="G7" s="241"/>
      <c r="H7" s="241"/>
      <c r="I7" s="241"/>
      <c r="J7" s="241"/>
      <c r="K7" s="242"/>
      <c r="L7" s="58">
        <f>SUM(L8:L28)</f>
        <v>0</v>
      </c>
      <c r="M7" s="161">
        <f>SUM(M8:M28)</f>
        <v>0</v>
      </c>
      <c r="N7" s="67">
        <f>COUNTIF(A8:A28,"&lt;&gt;0")</f>
        <v>0</v>
      </c>
      <c r="O7" s="59">
        <f>COUNTIF(G8:G28,"Indefinido")</f>
        <v>0</v>
      </c>
      <c r="P7" s="59">
        <f>COUNTIFS(E8:E28,"Fisica/orgánica",F8:F28,"&gt;=65")</f>
        <v>0</v>
      </c>
      <c r="Q7" s="59">
        <f>COUNTIFS(E8:E28,"Intelectual, con parálisis cerebral o con enfermedad mental",F8:F28,"&gt;=33")</f>
        <v>0</v>
      </c>
      <c r="R7" s="59">
        <f>COUNTIFS(E8:E28,"Sensorial",F8:F28,"&gt;=65")</f>
        <v>0</v>
      </c>
      <c r="S7" s="59">
        <f>COUNTIFS(E8:E28,"Fisica/orgánica",F8:F28,"&gt;=65",D8:D28,"Mujer")</f>
        <v>0</v>
      </c>
      <c r="T7" s="59">
        <f>COUNTIFS(E8:E28,"Intelectual, con parálisis cerebral o con enfermedad mental",F8:F28,"&gt;=33",D8:D28,"Mujer")</f>
        <v>0</v>
      </c>
      <c r="U7" s="59">
        <f>COUNTIFS(E8:E28,"Sensorial",F8:F28,"&gt;=65",D8:D28,"Mujer")</f>
        <v>0</v>
      </c>
    </row>
    <row r="8" spans="1:21" s="44" customFormat="1" ht="24.95" customHeight="1" x14ac:dyDescent="0.25">
      <c r="A8" s="111">
        <f>IF('REL DISCP1 (4)'!B28&lt;&gt;"",('REL DISCP1 (4)'!A28+1),0)</f>
        <v>0</v>
      </c>
      <c r="B8" s="60"/>
      <c r="C8" s="60"/>
      <c r="D8" s="60"/>
      <c r="E8" s="60"/>
      <c r="F8" s="62"/>
      <c r="G8" s="60"/>
      <c r="H8" s="129"/>
      <c r="I8" s="61"/>
      <c r="J8" s="62"/>
      <c r="K8" s="62"/>
      <c r="L8" s="118">
        <f>IF(K8="SI",IF(J8&gt;=6,(H8*1200),(J8/6*H8*1200)),0)</f>
        <v>0</v>
      </c>
      <c r="M8" s="162">
        <f>IF(RESUMEN!$E$16&gt;=J8,L8,L8*RESUMEN!$E$16/12)</f>
        <v>0</v>
      </c>
    </row>
    <row r="9" spans="1:21" s="2" customFormat="1" ht="24.95" customHeight="1" x14ac:dyDescent="0.25">
      <c r="A9" s="111">
        <f t="shared" ref="A9:A28" si="0">IF(B9&lt;&gt;"",(A8+1),0)</f>
        <v>0</v>
      </c>
      <c r="B9" s="112"/>
      <c r="C9" s="112"/>
      <c r="D9" s="112"/>
      <c r="E9" s="60"/>
      <c r="F9" s="113"/>
      <c r="G9" s="60"/>
      <c r="H9" s="130"/>
      <c r="I9" s="114"/>
      <c r="J9" s="113"/>
      <c r="K9" s="113"/>
      <c r="L9" s="118">
        <f t="shared" ref="L9:L28" si="1">IF(K9="SI",IF(J9&gt;=6,(H9*1200),(J9/6*H9*1200)),0)</f>
        <v>0</v>
      </c>
      <c r="M9" s="162">
        <f>IF(RESUMEN!$E$16&gt;=J9,L9,L9*RESUMEN!$E$16/12)</f>
        <v>0</v>
      </c>
      <c r="N9" s="44"/>
      <c r="O9" s="44"/>
    </row>
    <row r="10" spans="1:21" s="2" customFormat="1" ht="24.95" customHeight="1" x14ac:dyDescent="0.25">
      <c r="A10" s="111">
        <f t="shared" si="0"/>
        <v>0</v>
      </c>
      <c r="B10" s="112"/>
      <c r="C10" s="112"/>
      <c r="D10" s="112"/>
      <c r="E10" s="60"/>
      <c r="F10" s="113"/>
      <c r="G10" s="60"/>
      <c r="H10" s="130"/>
      <c r="I10" s="114"/>
      <c r="J10" s="113"/>
      <c r="K10" s="113"/>
      <c r="L10" s="118">
        <f t="shared" si="1"/>
        <v>0</v>
      </c>
      <c r="M10" s="162">
        <f>IF(RESUMEN!$E$16&gt;=J10,L10,L10*RESUMEN!$E$16/12)</f>
        <v>0</v>
      </c>
      <c r="N10" s="44"/>
      <c r="O10" s="44"/>
    </row>
    <row r="11" spans="1:21" s="2" customFormat="1" ht="24.95" customHeight="1" x14ac:dyDescent="0.25">
      <c r="A11" s="111">
        <f t="shared" si="0"/>
        <v>0</v>
      </c>
      <c r="B11" s="112"/>
      <c r="C11" s="112"/>
      <c r="D11" s="112"/>
      <c r="E11" s="60"/>
      <c r="F11" s="113"/>
      <c r="G11" s="60"/>
      <c r="H11" s="130"/>
      <c r="I11" s="114"/>
      <c r="J11" s="113"/>
      <c r="K11" s="113"/>
      <c r="L11" s="118">
        <f t="shared" si="1"/>
        <v>0</v>
      </c>
      <c r="M11" s="162">
        <f>IF(RESUMEN!$E$16&gt;=J11,L11,L11*RESUMEN!$E$16/12)</f>
        <v>0</v>
      </c>
      <c r="N11" s="44"/>
      <c r="O11" s="44"/>
    </row>
    <row r="12" spans="1:21" s="2" customFormat="1" ht="24.95" customHeight="1" x14ac:dyDescent="0.25">
      <c r="A12" s="111">
        <f t="shared" si="0"/>
        <v>0</v>
      </c>
      <c r="B12" s="112"/>
      <c r="C12" s="112"/>
      <c r="D12" s="112"/>
      <c r="E12" s="60"/>
      <c r="F12" s="113"/>
      <c r="G12" s="60"/>
      <c r="H12" s="130"/>
      <c r="I12" s="114"/>
      <c r="J12" s="113"/>
      <c r="K12" s="113"/>
      <c r="L12" s="118">
        <f t="shared" si="1"/>
        <v>0</v>
      </c>
      <c r="M12" s="162">
        <f>IF(RESUMEN!$E$16&gt;=J12,L12,L12*RESUMEN!$E$16/12)</f>
        <v>0</v>
      </c>
      <c r="N12" s="44"/>
      <c r="O12" s="44"/>
    </row>
    <row r="13" spans="1:21" s="2" customFormat="1" ht="24.95" customHeight="1" x14ac:dyDescent="0.25">
      <c r="A13" s="111">
        <f t="shared" si="0"/>
        <v>0</v>
      </c>
      <c r="B13" s="112"/>
      <c r="C13" s="112"/>
      <c r="D13" s="112"/>
      <c r="E13" s="60"/>
      <c r="F13" s="113"/>
      <c r="G13" s="60"/>
      <c r="H13" s="130"/>
      <c r="I13" s="114"/>
      <c r="J13" s="113"/>
      <c r="K13" s="113"/>
      <c r="L13" s="118">
        <f t="shared" si="1"/>
        <v>0</v>
      </c>
      <c r="M13" s="162">
        <f>IF(RESUMEN!$E$16&gt;=J13,L13,L13*RESUMEN!$E$16/12)</f>
        <v>0</v>
      </c>
      <c r="N13" s="44"/>
      <c r="O13" s="44"/>
    </row>
    <row r="14" spans="1:21" s="2" customFormat="1" ht="24.95" customHeight="1" x14ac:dyDescent="0.25">
      <c r="A14" s="111">
        <f t="shared" si="0"/>
        <v>0</v>
      </c>
      <c r="B14" s="112"/>
      <c r="C14" s="112"/>
      <c r="D14" s="112"/>
      <c r="E14" s="60"/>
      <c r="F14" s="113"/>
      <c r="G14" s="60"/>
      <c r="H14" s="130"/>
      <c r="I14" s="114"/>
      <c r="J14" s="113"/>
      <c r="K14" s="113"/>
      <c r="L14" s="118">
        <f t="shared" si="1"/>
        <v>0</v>
      </c>
      <c r="M14" s="162">
        <f>IF(RESUMEN!$E$16&gt;=J14,L14,L14*RESUMEN!$E$16/12)</f>
        <v>0</v>
      </c>
      <c r="N14" s="44"/>
      <c r="O14" s="44"/>
    </row>
    <row r="15" spans="1:21" s="2" customFormat="1" ht="24.95" customHeight="1" x14ac:dyDescent="0.25">
      <c r="A15" s="111">
        <f t="shared" si="0"/>
        <v>0</v>
      </c>
      <c r="B15" s="112"/>
      <c r="C15" s="112"/>
      <c r="D15" s="112"/>
      <c r="E15" s="60"/>
      <c r="F15" s="113"/>
      <c r="G15" s="60"/>
      <c r="H15" s="130"/>
      <c r="I15" s="114"/>
      <c r="J15" s="113"/>
      <c r="K15" s="113"/>
      <c r="L15" s="118">
        <f t="shared" si="1"/>
        <v>0</v>
      </c>
      <c r="M15" s="162">
        <f>IF(RESUMEN!$E$16&gt;=J15,L15,L15*RESUMEN!$E$16/12)</f>
        <v>0</v>
      </c>
      <c r="N15" s="44"/>
      <c r="O15" s="44"/>
    </row>
    <row r="16" spans="1:21" s="2" customFormat="1" ht="24.95" customHeight="1" x14ac:dyDescent="0.25">
      <c r="A16" s="111">
        <f t="shared" si="0"/>
        <v>0</v>
      </c>
      <c r="B16" s="112"/>
      <c r="C16" s="112"/>
      <c r="D16" s="112"/>
      <c r="E16" s="60"/>
      <c r="F16" s="113"/>
      <c r="G16" s="60"/>
      <c r="H16" s="130"/>
      <c r="I16" s="114"/>
      <c r="J16" s="113"/>
      <c r="K16" s="113"/>
      <c r="L16" s="118">
        <f t="shared" si="1"/>
        <v>0</v>
      </c>
      <c r="M16" s="162">
        <f>IF(RESUMEN!$E$16&gt;=J16,L16,L16*RESUMEN!$E$16/12)</f>
        <v>0</v>
      </c>
      <c r="N16" s="44"/>
      <c r="O16" s="44"/>
    </row>
    <row r="17" spans="1:15" s="2" customFormat="1" ht="24.95" customHeight="1" x14ac:dyDescent="0.25">
      <c r="A17" s="111">
        <f t="shared" si="0"/>
        <v>0</v>
      </c>
      <c r="B17" s="112"/>
      <c r="C17" s="112"/>
      <c r="D17" s="112"/>
      <c r="E17" s="60"/>
      <c r="F17" s="113"/>
      <c r="G17" s="60"/>
      <c r="H17" s="130"/>
      <c r="I17" s="114"/>
      <c r="J17" s="113"/>
      <c r="K17" s="113"/>
      <c r="L17" s="118">
        <f t="shared" si="1"/>
        <v>0</v>
      </c>
      <c r="M17" s="162">
        <f>IF(RESUMEN!$E$16&gt;=J17,L17,L17*RESUMEN!$E$16/12)</f>
        <v>0</v>
      </c>
      <c r="N17" s="44"/>
      <c r="O17" s="44"/>
    </row>
    <row r="18" spans="1:15" s="2" customFormat="1" ht="24.95" customHeight="1" x14ac:dyDescent="0.25">
      <c r="A18" s="111">
        <f t="shared" si="0"/>
        <v>0</v>
      </c>
      <c r="B18" s="112"/>
      <c r="C18" s="112"/>
      <c r="D18" s="112"/>
      <c r="E18" s="60"/>
      <c r="F18" s="113"/>
      <c r="G18" s="60"/>
      <c r="H18" s="130"/>
      <c r="I18" s="114"/>
      <c r="J18" s="113"/>
      <c r="K18" s="113"/>
      <c r="L18" s="118">
        <f t="shared" si="1"/>
        <v>0</v>
      </c>
      <c r="M18" s="162">
        <f>IF(RESUMEN!$E$16&gt;=J18,L18,L18*RESUMEN!$E$16/12)</f>
        <v>0</v>
      </c>
      <c r="N18" s="44"/>
      <c r="O18" s="44"/>
    </row>
    <row r="19" spans="1:15" s="2" customFormat="1" ht="24.95" customHeight="1" x14ac:dyDescent="0.25">
      <c r="A19" s="111">
        <f t="shared" si="0"/>
        <v>0</v>
      </c>
      <c r="B19" s="112"/>
      <c r="C19" s="112"/>
      <c r="D19" s="112"/>
      <c r="E19" s="60"/>
      <c r="F19" s="113"/>
      <c r="G19" s="60"/>
      <c r="H19" s="130"/>
      <c r="I19" s="114"/>
      <c r="J19" s="113"/>
      <c r="K19" s="113"/>
      <c r="L19" s="118">
        <f t="shared" si="1"/>
        <v>0</v>
      </c>
      <c r="M19" s="162">
        <f>IF(RESUMEN!$E$16&gt;=J19,L19,L19*RESUMEN!$E$16/12)</f>
        <v>0</v>
      </c>
      <c r="N19" s="44"/>
      <c r="O19" s="44"/>
    </row>
    <row r="20" spans="1:15" s="2" customFormat="1" ht="24.95" customHeight="1" x14ac:dyDescent="0.25">
      <c r="A20" s="111">
        <f t="shared" si="0"/>
        <v>0</v>
      </c>
      <c r="B20" s="112"/>
      <c r="C20" s="112"/>
      <c r="D20" s="112"/>
      <c r="E20" s="60"/>
      <c r="F20" s="113"/>
      <c r="G20" s="60"/>
      <c r="H20" s="130"/>
      <c r="I20" s="114"/>
      <c r="J20" s="113"/>
      <c r="K20" s="113"/>
      <c r="L20" s="118">
        <f t="shared" si="1"/>
        <v>0</v>
      </c>
      <c r="M20" s="162">
        <f>IF(RESUMEN!$E$16&gt;=J20,L20,L20*RESUMEN!$E$16/12)</f>
        <v>0</v>
      </c>
      <c r="N20" s="44"/>
      <c r="O20" s="44"/>
    </row>
    <row r="21" spans="1:15" s="2" customFormat="1" ht="24.95" customHeight="1" x14ac:dyDescent="0.25">
      <c r="A21" s="111">
        <f t="shared" si="0"/>
        <v>0</v>
      </c>
      <c r="B21" s="112"/>
      <c r="C21" s="112"/>
      <c r="D21" s="112"/>
      <c r="E21" s="60"/>
      <c r="F21" s="113"/>
      <c r="G21" s="60"/>
      <c r="H21" s="130"/>
      <c r="I21" s="114"/>
      <c r="J21" s="113"/>
      <c r="K21" s="113"/>
      <c r="L21" s="118">
        <f t="shared" si="1"/>
        <v>0</v>
      </c>
      <c r="M21" s="162">
        <f>IF(RESUMEN!$E$16&gt;=J21,L21,L21*RESUMEN!$E$16/12)</f>
        <v>0</v>
      </c>
      <c r="N21" s="44"/>
      <c r="O21" s="44"/>
    </row>
    <row r="22" spans="1:15" s="2" customFormat="1" ht="24.95" customHeight="1" x14ac:dyDescent="0.25">
      <c r="A22" s="111">
        <f t="shared" si="0"/>
        <v>0</v>
      </c>
      <c r="B22" s="112"/>
      <c r="C22" s="112"/>
      <c r="D22" s="112"/>
      <c r="E22" s="60"/>
      <c r="F22" s="113"/>
      <c r="G22" s="60"/>
      <c r="H22" s="130"/>
      <c r="I22" s="114"/>
      <c r="J22" s="113"/>
      <c r="K22" s="113"/>
      <c r="L22" s="118">
        <f t="shared" si="1"/>
        <v>0</v>
      </c>
      <c r="M22" s="162">
        <f>IF(RESUMEN!$E$16&gt;=J22,L22,L22*RESUMEN!$E$16/12)</f>
        <v>0</v>
      </c>
      <c r="N22" s="44"/>
      <c r="O22" s="44"/>
    </row>
    <row r="23" spans="1:15" s="2" customFormat="1" ht="24.95" customHeight="1" x14ac:dyDescent="0.25">
      <c r="A23" s="111">
        <f t="shared" si="0"/>
        <v>0</v>
      </c>
      <c r="B23" s="112"/>
      <c r="C23" s="112"/>
      <c r="D23" s="112"/>
      <c r="E23" s="60"/>
      <c r="F23" s="113"/>
      <c r="G23" s="60"/>
      <c r="H23" s="130"/>
      <c r="I23" s="114"/>
      <c r="J23" s="113"/>
      <c r="K23" s="113"/>
      <c r="L23" s="118">
        <f t="shared" si="1"/>
        <v>0</v>
      </c>
      <c r="M23" s="162">
        <f>IF(RESUMEN!$E$16&gt;=J23,L23,L23*RESUMEN!$E$16/12)</f>
        <v>0</v>
      </c>
      <c r="N23" s="44"/>
      <c r="O23" s="44"/>
    </row>
    <row r="24" spans="1:15" s="2" customFormat="1" ht="24.95" customHeight="1" x14ac:dyDescent="0.25">
      <c r="A24" s="111">
        <f t="shared" si="0"/>
        <v>0</v>
      </c>
      <c r="B24" s="112"/>
      <c r="C24" s="112"/>
      <c r="D24" s="112"/>
      <c r="E24" s="60"/>
      <c r="F24" s="113"/>
      <c r="G24" s="60"/>
      <c r="H24" s="130"/>
      <c r="I24" s="114"/>
      <c r="J24" s="113"/>
      <c r="K24" s="113"/>
      <c r="L24" s="118">
        <f t="shared" si="1"/>
        <v>0</v>
      </c>
      <c r="M24" s="162">
        <f>IF(RESUMEN!$E$16&gt;=J24,L24,L24*RESUMEN!$E$16/12)</f>
        <v>0</v>
      </c>
      <c r="N24" s="44"/>
      <c r="O24" s="44"/>
    </row>
    <row r="25" spans="1:15" s="2" customFormat="1" ht="24.95" customHeight="1" x14ac:dyDescent="0.25">
      <c r="A25" s="111">
        <f t="shared" si="0"/>
        <v>0</v>
      </c>
      <c r="B25" s="112"/>
      <c r="C25" s="112"/>
      <c r="D25" s="112"/>
      <c r="E25" s="60"/>
      <c r="F25" s="113"/>
      <c r="G25" s="60"/>
      <c r="H25" s="130"/>
      <c r="I25" s="114"/>
      <c r="J25" s="113"/>
      <c r="K25" s="113"/>
      <c r="L25" s="118">
        <f t="shared" si="1"/>
        <v>0</v>
      </c>
      <c r="M25" s="162">
        <f>IF(RESUMEN!$E$16&gt;=J25,L25,L25*RESUMEN!$E$16/12)</f>
        <v>0</v>
      </c>
      <c r="N25" s="44"/>
      <c r="O25" s="44"/>
    </row>
    <row r="26" spans="1:15" s="2" customFormat="1" ht="24.95" customHeight="1" x14ac:dyDescent="0.25">
      <c r="A26" s="111">
        <f t="shared" si="0"/>
        <v>0</v>
      </c>
      <c r="B26" s="112"/>
      <c r="C26" s="112"/>
      <c r="D26" s="112"/>
      <c r="E26" s="60"/>
      <c r="F26" s="113"/>
      <c r="G26" s="60"/>
      <c r="H26" s="130"/>
      <c r="I26" s="114"/>
      <c r="J26" s="113"/>
      <c r="K26" s="113"/>
      <c r="L26" s="118">
        <f t="shared" si="1"/>
        <v>0</v>
      </c>
      <c r="M26" s="162">
        <f>IF(RESUMEN!$E$16&gt;=J26,L26,L26*RESUMEN!$E$16/12)</f>
        <v>0</v>
      </c>
      <c r="N26" s="44"/>
      <c r="O26" s="44"/>
    </row>
    <row r="27" spans="1:15" s="2" customFormat="1" ht="24.95" customHeight="1" x14ac:dyDescent="0.25">
      <c r="A27" s="111">
        <f t="shared" si="0"/>
        <v>0</v>
      </c>
      <c r="B27" s="112"/>
      <c r="C27" s="112"/>
      <c r="D27" s="112"/>
      <c r="E27" s="60"/>
      <c r="F27" s="113"/>
      <c r="G27" s="60"/>
      <c r="H27" s="130"/>
      <c r="I27" s="114"/>
      <c r="J27" s="113"/>
      <c r="K27" s="113"/>
      <c r="L27" s="118">
        <f t="shared" si="1"/>
        <v>0</v>
      </c>
      <c r="M27" s="162">
        <f>IF(RESUMEN!$E$16&gt;=J27,L27,L27*RESUMEN!$E$16/12)</f>
        <v>0</v>
      </c>
      <c r="N27" s="44"/>
      <c r="O27" s="44"/>
    </row>
    <row r="28" spans="1:15" s="2" customFormat="1" ht="24.95" customHeight="1" x14ac:dyDescent="0.25">
      <c r="A28" s="111">
        <f t="shared" si="0"/>
        <v>0</v>
      </c>
      <c r="B28" s="112"/>
      <c r="C28" s="112"/>
      <c r="D28" s="112"/>
      <c r="E28" s="60"/>
      <c r="F28" s="113"/>
      <c r="G28" s="60"/>
      <c r="H28" s="130"/>
      <c r="I28" s="114"/>
      <c r="J28" s="113"/>
      <c r="K28" s="113"/>
      <c r="L28" s="118">
        <f t="shared" si="1"/>
        <v>0</v>
      </c>
      <c r="M28" s="162">
        <f>IF(RESUMEN!$E$16&gt;=J28,L28,L28*RESUMEN!$E$16/12)</f>
        <v>0</v>
      </c>
      <c r="N28" s="44"/>
      <c r="O28" s="44"/>
    </row>
    <row r="29" spans="1:15" x14ac:dyDescent="0.25">
      <c r="A29" s="10"/>
      <c r="B29" s="10"/>
      <c r="C29" s="10"/>
      <c r="D29" s="10"/>
      <c r="E29" s="10"/>
      <c r="F29" s="74"/>
      <c r="G29" s="10"/>
      <c r="H29" s="10"/>
      <c r="I29" s="10"/>
      <c r="J29" s="10"/>
      <c r="K29" s="10"/>
      <c r="L29" s="10"/>
    </row>
    <row r="30" spans="1:15" x14ac:dyDescent="0.25">
      <c r="A30" s="7"/>
      <c r="B30" s="7"/>
      <c r="C30" s="7"/>
      <c r="D30" s="7"/>
      <c r="E30" s="208" t="s">
        <v>69</v>
      </c>
      <c r="F30" s="209"/>
      <c r="G30" s="209"/>
      <c r="H30" s="226"/>
      <c r="I30" s="7"/>
      <c r="J30" s="7"/>
      <c r="K30" s="7"/>
      <c r="L30" s="7"/>
    </row>
    <row r="31" spans="1:15" x14ac:dyDescent="0.25">
      <c r="A31" s="7"/>
      <c r="B31" s="7"/>
      <c r="C31" s="7"/>
      <c r="D31" s="9"/>
      <c r="E31" s="9"/>
      <c r="F31" s="75"/>
      <c r="G31" s="9"/>
      <c r="H31" s="9"/>
      <c r="I31" s="7"/>
      <c r="J31" s="7"/>
      <c r="K31" s="7"/>
      <c r="L31" s="7"/>
    </row>
    <row r="32" spans="1:15" x14ac:dyDescent="0.25">
      <c r="A32" s="7"/>
      <c r="B32" s="7"/>
      <c r="C32" s="51" t="s">
        <v>68</v>
      </c>
      <c r="D32" s="243" t="str">
        <f>IF(B8="","",IF(RESUMEN!D4="","",RESUMEN!D4))</f>
        <v/>
      </c>
      <c r="E32" s="244"/>
      <c r="F32" s="244"/>
      <c r="G32" s="244"/>
      <c r="H32" s="245"/>
      <c r="I32" s="52"/>
      <c r="J32" s="7"/>
      <c r="K32" s="7"/>
      <c r="L32" s="7"/>
    </row>
    <row r="33" spans="1:12" ht="15.75" thickBot="1" x14ac:dyDescent="0.3">
      <c r="A33" s="7"/>
      <c r="B33" s="7"/>
      <c r="C33" s="7"/>
      <c r="D33" s="10"/>
      <c r="E33" s="10"/>
      <c r="F33" s="74"/>
      <c r="G33" s="10"/>
      <c r="H33" s="10"/>
      <c r="I33" s="7"/>
      <c r="J33" s="7"/>
      <c r="K33" s="7"/>
      <c r="L33" s="7"/>
    </row>
    <row r="34" spans="1:12" ht="16.5" thickBot="1" x14ac:dyDescent="0.3">
      <c r="A34" s="250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</row>
  </sheetData>
  <sheetProtection password="CDCA" sheet="1" objects="1" scenarios="1"/>
  <mergeCells count="21">
    <mergeCell ref="S2:U2"/>
    <mergeCell ref="A3:L3"/>
    <mergeCell ref="A34:L34"/>
    <mergeCell ref="E30:H30"/>
    <mergeCell ref="D32:H32"/>
    <mergeCell ref="S4:U4"/>
    <mergeCell ref="A1:L1"/>
    <mergeCell ref="A4:L4"/>
    <mergeCell ref="A5:L5"/>
    <mergeCell ref="A6:A7"/>
    <mergeCell ref="B6:B7"/>
    <mergeCell ref="C6:C7"/>
    <mergeCell ref="D6:D7"/>
    <mergeCell ref="E6:E7"/>
    <mergeCell ref="F6:F7"/>
    <mergeCell ref="G6:G7"/>
    <mergeCell ref="A2:L2"/>
    <mergeCell ref="H6:H7"/>
    <mergeCell ref="I6:I7"/>
    <mergeCell ref="J6:J7"/>
    <mergeCell ref="K6:K7"/>
  </mergeCells>
  <conditionalFormatting sqref="A8:A28">
    <cfRule type="cellIs" dxfId="8" priority="1" operator="equal">
      <formula>0</formula>
    </cfRule>
    <cfRule type="cellIs" dxfId="7" priority="2" operator="equal">
      <formula>0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'no tocar'!$D$3:$D$5</xm:f>
          </x14:formula1>
          <xm:sqref>D8:D28</xm:sqref>
        </x14:dataValidation>
        <x14:dataValidation type="list" allowBlank="1" showInputMessage="1" showErrorMessage="1">
          <x14:formula1>
            <xm:f>'no tocar'!$E$3:$E$8</xm:f>
          </x14:formula1>
          <xm:sqref>E8:E28</xm:sqref>
        </x14:dataValidation>
        <x14:dataValidation type="list" allowBlank="1" showInputMessage="1" showErrorMessage="1">
          <x14:formula1>
            <xm:f>'no tocar'!$F$3:$F$5</xm:f>
          </x14:formula1>
          <xm:sqref>K8:K28</xm:sqref>
        </x14:dataValidation>
        <x14:dataValidation type="list" allowBlank="1" showInputMessage="1" showErrorMessage="1">
          <x14:formula1>
            <xm:f>'no tocar'!$G$3:$G$9</xm:f>
          </x14:formula1>
          <xm:sqref>G8:G28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sqref="A1:I1"/>
    </sheetView>
  </sheetViews>
  <sheetFormatPr baseColWidth="10" defaultRowHeight="15" x14ac:dyDescent="0.25"/>
  <cols>
    <col min="1" max="1" customWidth="true" width="4.0" collapsed="false"/>
    <col min="2" max="2" customWidth="true" width="42.7109375" collapsed="false"/>
    <col min="5" max="5" customWidth="true" width="23.5703125" collapsed="false"/>
    <col min="6" max="6" customWidth="true" style="82" width="9.140625" collapsed="false"/>
    <col min="8" max="8" customWidth="true" width="50.0" collapsed="false"/>
    <col min="11" max="11" bestFit="true" customWidth="true" width="2.0" collapsed="false"/>
  </cols>
  <sheetData>
    <row r="1" spans="1:12" ht="89.25" customHeight="1" x14ac:dyDescent="0.25">
      <c r="A1" s="255"/>
      <c r="B1" s="256"/>
      <c r="C1" s="256"/>
      <c r="D1" s="256"/>
      <c r="E1" s="256"/>
      <c r="F1" s="256"/>
      <c r="G1" s="256"/>
      <c r="H1" s="256"/>
      <c r="I1" s="257"/>
    </row>
    <row r="2" spans="1:12" x14ac:dyDescent="0.25">
      <c r="A2" s="252"/>
      <c r="B2" s="253"/>
      <c r="C2" s="253"/>
      <c r="D2" s="253"/>
      <c r="E2" s="253"/>
      <c r="F2" s="253"/>
      <c r="G2" s="253"/>
      <c r="H2" s="253"/>
      <c r="I2" s="254"/>
    </row>
    <row r="3" spans="1:12" ht="15.75" x14ac:dyDescent="0.25">
      <c r="A3" s="259" t="s">
        <v>65</v>
      </c>
      <c r="B3" s="259"/>
      <c r="C3" s="259"/>
      <c r="D3" s="259"/>
      <c r="E3" s="259"/>
      <c r="F3" s="259"/>
      <c r="G3" s="259"/>
      <c r="H3" s="259"/>
      <c r="I3" s="259"/>
      <c r="J3" s="54"/>
      <c r="K3" s="53"/>
      <c r="L3" s="53"/>
    </row>
    <row r="4" spans="1:12" x14ac:dyDescent="0.25">
      <c r="A4" s="258" t="s">
        <v>90</v>
      </c>
      <c r="B4" s="258"/>
      <c r="C4" s="258"/>
      <c r="D4" s="258"/>
      <c r="E4" s="258"/>
      <c r="F4" s="258"/>
      <c r="G4" s="258"/>
      <c r="H4" s="258"/>
      <c r="I4" s="258"/>
    </row>
    <row r="5" spans="1:12" x14ac:dyDescent="0.25">
      <c r="A5" s="7"/>
      <c r="B5" s="7"/>
      <c r="C5" s="7"/>
      <c r="D5" s="7"/>
      <c r="E5" s="7"/>
      <c r="F5" s="173"/>
      <c r="G5" s="7"/>
      <c r="H5" s="7"/>
      <c r="I5" s="7"/>
    </row>
    <row r="6" spans="1:12" ht="33.75" x14ac:dyDescent="0.25">
      <c r="A6" s="48" t="s">
        <v>29</v>
      </c>
      <c r="B6" s="49" t="s">
        <v>32</v>
      </c>
      <c r="C6" s="49" t="s">
        <v>57</v>
      </c>
      <c r="D6" s="49" t="s">
        <v>33</v>
      </c>
      <c r="E6" s="50" t="s">
        <v>144</v>
      </c>
      <c r="F6" s="50" t="s">
        <v>145</v>
      </c>
      <c r="G6" s="50" t="s">
        <v>70</v>
      </c>
      <c r="H6" s="50" t="s">
        <v>72</v>
      </c>
      <c r="I6" s="46" t="s">
        <v>71</v>
      </c>
      <c r="K6" s="65">
        <f>COUNTIF(A7:A26,"&lt;&gt;0")</f>
        <v>0</v>
      </c>
    </row>
    <row r="7" spans="1:12" x14ac:dyDescent="0.25">
      <c r="A7" s="78">
        <f>IF(B7&lt;&gt;"",1,0)</f>
        <v>0</v>
      </c>
      <c r="B7" s="63"/>
      <c r="C7" s="63"/>
      <c r="D7" s="63"/>
      <c r="E7" s="63"/>
      <c r="F7" s="182"/>
      <c r="G7" s="64"/>
      <c r="H7" s="63"/>
      <c r="I7" s="64"/>
    </row>
    <row r="8" spans="1:12" x14ac:dyDescent="0.25">
      <c r="A8" s="78">
        <f t="shared" ref="A8:A26" si="0">IF(B8&lt;&gt;"",1,0)</f>
        <v>0</v>
      </c>
      <c r="B8" s="63"/>
      <c r="C8" s="63"/>
      <c r="D8" s="63"/>
      <c r="E8" s="63"/>
      <c r="F8" s="182"/>
      <c r="G8" s="64"/>
      <c r="H8" s="63"/>
      <c r="I8" s="64"/>
    </row>
    <row r="9" spans="1:12" x14ac:dyDescent="0.25">
      <c r="A9" s="78">
        <f t="shared" si="0"/>
        <v>0</v>
      </c>
      <c r="B9" s="63"/>
      <c r="C9" s="63"/>
      <c r="D9" s="63"/>
      <c r="E9" s="63"/>
      <c r="F9" s="182"/>
      <c r="G9" s="64"/>
      <c r="H9" s="63"/>
      <c r="I9" s="64"/>
    </row>
    <row r="10" spans="1:12" x14ac:dyDescent="0.25">
      <c r="A10" s="78">
        <f t="shared" si="0"/>
        <v>0</v>
      </c>
      <c r="B10" s="63"/>
      <c r="C10" s="63"/>
      <c r="D10" s="63"/>
      <c r="E10" s="63"/>
      <c r="F10" s="182"/>
      <c r="G10" s="64"/>
      <c r="H10" s="63"/>
      <c r="I10" s="64"/>
    </row>
    <row r="11" spans="1:12" x14ac:dyDescent="0.25">
      <c r="A11" s="78">
        <f t="shared" si="0"/>
        <v>0</v>
      </c>
      <c r="B11" s="63"/>
      <c r="C11" s="63"/>
      <c r="D11" s="63"/>
      <c r="E11" s="63"/>
      <c r="F11" s="182"/>
      <c r="G11" s="64"/>
      <c r="H11" s="63"/>
      <c r="I11" s="64"/>
    </row>
    <row r="12" spans="1:12" x14ac:dyDescent="0.25">
      <c r="A12" s="78">
        <f t="shared" si="0"/>
        <v>0</v>
      </c>
      <c r="B12" s="63"/>
      <c r="C12" s="63"/>
      <c r="D12" s="63"/>
      <c r="E12" s="63"/>
      <c r="F12" s="182"/>
      <c r="G12" s="64"/>
      <c r="H12" s="63"/>
      <c r="I12" s="64"/>
    </row>
    <row r="13" spans="1:12" x14ac:dyDescent="0.25">
      <c r="A13" s="78">
        <f t="shared" si="0"/>
        <v>0</v>
      </c>
      <c r="B13" s="63"/>
      <c r="C13" s="63"/>
      <c r="D13" s="63"/>
      <c r="E13" s="63"/>
      <c r="F13" s="182"/>
      <c r="G13" s="64"/>
      <c r="H13" s="63"/>
      <c r="I13" s="64"/>
    </row>
    <row r="14" spans="1:12" x14ac:dyDescent="0.25">
      <c r="A14" s="78">
        <f t="shared" si="0"/>
        <v>0</v>
      </c>
      <c r="B14" s="63"/>
      <c r="C14" s="63"/>
      <c r="D14" s="63"/>
      <c r="E14" s="63"/>
      <c r="F14" s="182"/>
      <c r="G14" s="64"/>
      <c r="H14" s="63"/>
      <c r="I14" s="64"/>
    </row>
    <row r="15" spans="1:12" x14ac:dyDescent="0.25">
      <c r="A15" s="78">
        <f t="shared" si="0"/>
        <v>0</v>
      </c>
      <c r="B15" s="63"/>
      <c r="C15" s="63"/>
      <c r="D15" s="63"/>
      <c r="E15" s="63"/>
      <c r="F15" s="182"/>
      <c r="G15" s="64"/>
      <c r="H15" s="63"/>
      <c r="I15" s="64"/>
    </row>
    <row r="16" spans="1:12" x14ac:dyDescent="0.25">
      <c r="A16" s="78">
        <f t="shared" si="0"/>
        <v>0</v>
      </c>
      <c r="B16" s="63"/>
      <c r="C16" s="63"/>
      <c r="D16" s="63"/>
      <c r="E16" s="63"/>
      <c r="F16" s="182"/>
      <c r="G16" s="64"/>
      <c r="H16" s="63"/>
      <c r="I16" s="64"/>
    </row>
    <row r="17" spans="1:13" x14ac:dyDescent="0.25">
      <c r="A17" s="78">
        <f t="shared" si="0"/>
        <v>0</v>
      </c>
      <c r="B17" s="63"/>
      <c r="C17" s="63"/>
      <c r="D17" s="63"/>
      <c r="E17" s="63"/>
      <c r="F17" s="182"/>
      <c r="G17" s="64"/>
      <c r="H17" s="63"/>
      <c r="I17" s="64"/>
    </row>
    <row r="18" spans="1:13" x14ac:dyDescent="0.25">
      <c r="A18" s="78">
        <f t="shared" si="0"/>
        <v>0</v>
      </c>
      <c r="B18" s="63"/>
      <c r="C18" s="63"/>
      <c r="D18" s="63"/>
      <c r="E18" s="63"/>
      <c r="F18" s="182"/>
      <c r="G18" s="64"/>
      <c r="H18" s="63"/>
      <c r="I18" s="64"/>
    </row>
    <row r="19" spans="1:13" x14ac:dyDescent="0.25">
      <c r="A19" s="78">
        <f t="shared" si="0"/>
        <v>0</v>
      </c>
      <c r="B19" s="63"/>
      <c r="C19" s="63"/>
      <c r="D19" s="63"/>
      <c r="E19" s="63"/>
      <c r="F19" s="182"/>
      <c r="G19" s="64"/>
      <c r="H19" s="63"/>
      <c r="I19" s="64"/>
    </row>
    <row r="20" spans="1:13" x14ac:dyDescent="0.25">
      <c r="A20" s="78">
        <f t="shared" si="0"/>
        <v>0</v>
      </c>
      <c r="B20" s="63"/>
      <c r="C20" s="63"/>
      <c r="D20" s="63"/>
      <c r="E20" s="63"/>
      <c r="F20" s="182"/>
      <c r="G20" s="64"/>
      <c r="H20" s="63"/>
      <c r="I20" s="64"/>
    </row>
    <row r="21" spans="1:13" x14ac:dyDescent="0.25">
      <c r="A21" s="78">
        <f t="shared" si="0"/>
        <v>0</v>
      </c>
      <c r="B21" s="63"/>
      <c r="C21" s="63"/>
      <c r="D21" s="63"/>
      <c r="E21" s="63"/>
      <c r="F21" s="182"/>
      <c r="G21" s="64"/>
      <c r="H21" s="63"/>
      <c r="I21" s="64"/>
    </row>
    <row r="22" spans="1:13" x14ac:dyDescent="0.25">
      <c r="A22" s="78">
        <f t="shared" si="0"/>
        <v>0</v>
      </c>
      <c r="B22" s="63"/>
      <c r="C22" s="63"/>
      <c r="D22" s="63"/>
      <c r="E22" s="63"/>
      <c r="F22" s="182"/>
      <c r="G22" s="64"/>
      <c r="H22" s="63"/>
      <c r="I22" s="64"/>
    </row>
    <row r="23" spans="1:13" x14ac:dyDescent="0.25">
      <c r="A23" s="78">
        <f t="shared" si="0"/>
        <v>0</v>
      </c>
      <c r="B23" s="63"/>
      <c r="C23" s="63"/>
      <c r="D23" s="63"/>
      <c r="E23" s="63"/>
      <c r="F23" s="182"/>
      <c r="G23" s="64"/>
      <c r="H23" s="63"/>
      <c r="I23" s="64"/>
    </row>
    <row r="24" spans="1:13" x14ac:dyDescent="0.25">
      <c r="A24" s="78">
        <f t="shared" si="0"/>
        <v>0</v>
      </c>
      <c r="B24" s="63"/>
      <c r="C24" s="63"/>
      <c r="D24" s="63"/>
      <c r="E24" s="63"/>
      <c r="F24" s="182"/>
      <c r="G24" s="64"/>
      <c r="H24" s="63"/>
      <c r="I24" s="64"/>
    </row>
    <row r="25" spans="1:13" x14ac:dyDescent="0.25">
      <c r="A25" s="78">
        <f t="shared" si="0"/>
        <v>0</v>
      </c>
      <c r="B25" s="63"/>
      <c r="C25" s="63"/>
      <c r="D25" s="63"/>
      <c r="E25" s="63"/>
      <c r="F25" s="182"/>
      <c r="G25" s="64"/>
      <c r="H25" s="63"/>
      <c r="I25" s="64"/>
    </row>
    <row r="26" spans="1:13" x14ac:dyDescent="0.25">
      <c r="A26" s="78">
        <f t="shared" si="0"/>
        <v>0</v>
      </c>
      <c r="B26" s="63"/>
      <c r="C26" s="63"/>
      <c r="D26" s="63"/>
      <c r="E26" s="63"/>
      <c r="F26" s="182"/>
      <c r="G26" s="64"/>
      <c r="H26" s="63"/>
      <c r="I26" s="64"/>
    </row>
    <row r="27" spans="1:13" x14ac:dyDescent="0.25">
      <c r="A27" s="10"/>
      <c r="B27" s="10"/>
      <c r="C27" s="10"/>
      <c r="D27" s="10"/>
      <c r="E27" s="10"/>
      <c r="F27" s="87"/>
      <c r="G27" s="10"/>
      <c r="H27" s="10"/>
      <c r="I27" s="10"/>
      <c r="J27" s="10"/>
      <c r="K27" s="10"/>
      <c r="L27" s="10"/>
    </row>
    <row r="28" spans="1:13" x14ac:dyDescent="0.25">
      <c r="A28" s="7"/>
      <c r="B28" s="7"/>
      <c r="C28" s="7"/>
      <c r="D28" s="7"/>
      <c r="E28" s="51"/>
      <c r="F28" s="13"/>
      <c r="G28" s="208" t="s">
        <v>69</v>
      </c>
      <c r="H28" s="209"/>
      <c r="I28" s="7"/>
      <c r="J28" s="57"/>
      <c r="K28" s="7"/>
      <c r="L28" s="7"/>
    </row>
    <row r="29" spans="1:13" x14ac:dyDescent="0.25">
      <c r="A29" s="7"/>
      <c r="B29" s="7"/>
      <c r="C29" s="7"/>
      <c r="D29" s="9"/>
      <c r="E29" s="9"/>
      <c r="F29" s="181"/>
      <c r="G29" s="9"/>
      <c r="H29" s="9"/>
      <c r="I29" s="9"/>
      <c r="J29" s="9"/>
      <c r="K29" s="7"/>
      <c r="L29" s="7"/>
    </row>
    <row r="30" spans="1:13" x14ac:dyDescent="0.25">
      <c r="A30" s="7"/>
      <c r="B30" s="7"/>
      <c r="C30" s="56" t="s">
        <v>68</v>
      </c>
      <c r="D30" s="231" t="str">
        <f>IF(RESUMEN!D4="","",RESUMEN!D4)</f>
        <v/>
      </c>
      <c r="E30" s="232"/>
      <c r="F30" s="232"/>
      <c r="G30" s="232"/>
      <c r="H30" s="233"/>
      <c r="I30" s="7"/>
      <c r="J30" s="7"/>
      <c r="K30" s="52"/>
      <c r="L30" s="7"/>
    </row>
    <row r="31" spans="1:13" x14ac:dyDescent="0.25">
      <c r="A31" s="7"/>
      <c r="B31" s="7"/>
      <c r="C31" s="7"/>
      <c r="D31" s="10"/>
      <c r="E31" s="10"/>
      <c r="F31" s="87"/>
      <c r="G31" s="10"/>
      <c r="H31" s="10"/>
      <c r="I31" s="10"/>
      <c r="J31" s="10"/>
      <c r="K31" s="7"/>
      <c r="L31" s="7"/>
    </row>
    <row r="32" spans="1:13" ht="30" customHeight="1" x14ac:dyDescent="0.25">
      <c r="A32" s="251" t="s">
        <v>91</v>
      </c>
      <c r="B32" s="251"/>
      <c r="C32" s="251"/>
      <c r="D32" s="251"/>
      <c r="E32" s="251"/>
      <c r="F32" s="251"/>
      <c r="G32" s="251"/>
      <c r="H32" s="251"/>
      <c r="I32" s="251"/>
      <c r="J32" s="81"/>
      <c r="K32" s="81"/>
      <c r="L32" s="81"/>
      <c r="M32" s="81"/>
    </row>
  </sheetData>
  <sheetProtection algorithmName="SHA-512" hashValue="za/o9eXL9PHwj2wPG2pXaBzUpnH1Cr7ZhPK7t9840ym3GHS0mWhPE7up4ISakZ13YvlvTtErlHutGp+f4/RJ3Q==" saltValue="q+6UToM9KATlHdVpCWqmcg==" spinCount="100000" sheet="1" objects="1" scenarios="1"/>
  <mergeCells count="7">
    <mergeCell ref="A32:I32"/>
    <mergeCell ref="A2:I2"/>
    <mergeCell ref="A1:I1"/>
    <mergeCell ref="A4:I4"/>
    <mergeCell ref="A3:I3"/>
    <mergeCell ref="D30:H30"/>
    <mergeCell ref="G28:H28"/>
  </mergeCells>
  <conditionalFormatting sqref="A7:A26">
    <cfRule type="cellIs" dxfId="6" priority="1" operator="equal">
      <formula>0</formula>
    </cfRule>
    <cfRule type="cellIs" dxfId="5" priority="2" operator="equal">
      <formula>0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7" orientation="landscape" r:id="rId1"/>
  <drawing r:id="rId2"/>
  <legacyDrawing r:id="rId3"/>
  <extLst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'no tocar'!$D$3:$D$5</xm:f>
          </x14:formula1>
          <xm:sqref>D7:D26</xm:sqref>
        </x14:dataValidation>
        <x14:dataValidation type="list" allowBlank="1" showInputMessage="1" showErrorMessage="1">
          <x14:formula1>
            <xm:f>'no tocar'!$E$3:$E$5</xm:f>
          </x14:formula1>
          <xm:sqref>E7:E26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opLeftCell="A7" workbookViewId="0">
      <selection activeCell="D36" sqref="D36"/>
    </sheetView>
  </sheetViews>
  <sheetFormatPr baseColWidth="10" defaultRowHeight="15" x14ac:dyDescent="0.25"/>
  <cols>
    <col min="3" max="3" customWidth="true" width="15.42578125" collapsed="false"/>
    <col min="4" max="4" customWidth="true" width="50.7109375" collapsed="false"/>
    <col min="6" max="6" bestFit="true" customWidth="true" width="10.7109375" collapsed="false"/>
  </cols>
  <sheetData>
    <row r="1" spans="1:6" x14ac:dyDescent="0.25">
      <c r="A1" s="270" t="s">
        <v>25</v>
      </c>
      <c r="B1" s="271"/>
      <c r="C1" s="271"/>
      <c r="D1" s="271"/>
      <c r="E1" s="272"/>
    </row>
    <row r="2" spans="1:6" ht="83.25" customHeight="1" x14ac:dyDescent="0.25">
      <c r="A2" s="281"/>
      <c r="B2" s="282"/>
      <c r="C2" s="282"/>
      <c r="D2" s="282"/>
      <c r="E2" s="283"/>
    </row>
    <row r="3" spans="1:6" ht="27.75" customHeight="1" x14ac:dyDescent="0.25">
      <c r="A3" s="273" t="s">
        <v>28</v>
      </c>
      <c r="B3" s="274"/>
      <c r="C3" s="274"/>
      <c r="D3" s="274"/>
      <c r="E3" s="275"/>
    </row>
    <row r="4" spans="1:6" x14ac:dyDescent="0.25">
      <c r="A4" s="18"/>
      <c r="B4" s="7"/>
      <c r="C4" s="9"/>
      <c r="D4" s="9"/>
      <c r="E4" s="19"/>
    </row>
    <row r="5" spans="1:6" s="2" customFormat="1" ht="20.100000000000001" customHeight="1" x14ac:dyDescent="0.25">
      <c r="A5" s="261" t="s">
        <v>19</v>
      </c>
      <c r="B5" s="262"/>
      <c r="C5" s="280"/>
      <c r="D5" s="280"/>
      <c r="E5" s="280"/>
    </row>
    <row r="6" spans="1:6" s="2" customFormat="1" ht="20.100000000000001" customHeight="1" x14ac:dyDescent="0.25">
      <c r="A6" s="20"/>
      <c r="B6" s="15" t="s">
        <v>18</v>
      </c>
      <c r="C6" s="32"/>
      <c r="D6" s="12"/>
      <c r="E6" s="21"/>
    </row>
    <row r="7" spans="1:6" s="2" customFormat="1" ht="20.100000000000001" customHeight="1" x14ac:dyDescent="0.25">
      <c r="A7" s="284" t="s">
        <v>26</v>
      </c>
      <c r="B7" s="285"/>
      <c r="C7" s="286"/>
      <c r="D7" s="15" t="s">
        <v>20</v>
      </c>
      <c r="E7" s="140" t="str">
        <f>IF(C5&lt;&gt;"",COUNTIFS('REL DISCP1'!G9:G29,"Indefinido",'REL DISCP1'!K9:K29,"SI")+COUNTIFS('REL DISCP1 (2)'!G8:G28,"Indefinido",'REL DISCP1 (2)'!K8:K28,"SI")+COUNTIFS('REL DISCP1 (3)'!G8:G28,"Indefinido",'REL DISCP1 (3)'!K8:K28,"SI")+COUNTIFS('REL DISCP1 (4)'!G8:G28,"Indefinido",'REL DISCP1 (4)'!K8:K28,"SI")+COUNTIFS('REL DISCP1 (5)'!G8:G28,"Indefinido",'REL DISCP1 (5)'!K8:K28,"SI"),"")</f>
        <v/>
      </c>
    </row>
    <row r="8" spans="1:6" s="2" customFormat="1" ht="20.100000000000001" customHeight="1" x14ac:dyDescent="0.25">
      <c r="A8" s="284"/>
      <c r="B8" s="285"/>
      <c r="C8" s="286"/>
      <c r="D8" s="15" t="s">
        <v>21</v>
      </c>
      <c r="E8" s="140" t="str">
        <f><![CDATA[IF(C5<>"",COUNTIFS('REL DISCP1'!G9:G29,"<>Indefinido",'REL DISCP1'!J9:J29,">=6",'REL DISCP1'!K9:K29,"SI")+COUNTIFS('REL DISCP1 (2)'!G8:G28,"<>Indefinido",'REL DISCP1 (2)'!J8:J28,">=6",'REL DISCP1 (2)'!K8:K28,"SI")+COUNTIFS('REL DISCP1 (3)'!G8:G28,"<>Indefinido",'REL DISCP1 (3)'!J8:J28,">=6",'REL DISCP1 (3)'!K8:K28,"SI")+COUNTIFS('REL DISCP1 (4)'!G8:G28,"<>Indefinido",'REL DISCP1 (4)'!J8:J28,">=6",'REL DISCP1 (4)'!K8:K28,"SI")+COUNTIFS('REL DISCP1 (5)'!G8:G28,"<>Indefinido",'REL DISCP1 (5)'!J8:J28,">=6",'REL DISCP1 (5)'!K8:K28,"SI"),"")]]></f>
        <v/>
      </c>
    </row>
    <row r="9" spans="1:6" s="2" customFormat="1" ht="20.100000000000001" customHeight="1" thickBot="1" x14ac:dyDescent="0.3">
      <c r="A9" s="287"/>
      <c r="B9" s="288"/>
      <c r="C9" s="289"/>
      <c r="D9" s="15" t="s">
        <v>22</v>
      </c>
      <c r="E9" s="141" t="str">
        <f><![CDATA[IF(C5<>"",COUNTIFS('REL DISCP1'!G9:G29,"<>Indefinido",'REL DISCP1'!J9:J29,"< 6",'REL DISCP1'!K9:K29,"SI")+COUNTIFS('REL DISCP1 (2)'!G8:G28,"<>Indefinido",'REL DISCP1 (2)'!J8:J28,"< 6",'REL DISCP1 (2)'!K8:K28,"SI")+COUNTIFS('REL DISCP1 (3)'!G8:G28,"<>Indefinido",'REL DISCP1 (3)'!J8:J28,"< 6",'REL DISCP1 (3)'!K8:K28,"SI")+COUNTIFS('REL DISCP1 (4)'!G8:G28,"<>Indefinido",'REL DISCP1 (4)'!J8:J28,"< 6",'REL DISCP1 (4)'!K8:K28,"SI")+COUNTIFS('REL DISCP1 (5)'!G8:G28,"<>Indefinido",'REL DISCP1 (5)'!J8:J28,"< 6",'REL DISCP1 (5)'!K8:K28,"SI"),"")]]></f>
        <v/>
      </c>
    </row>
    <row r="10" spans="1:6" s="2" customFormat="1" ht="20.100000000000001" customHeight="1" thickBot="1" x14ac:dyDescent="0.3">
      <c r="A10" s="22"/>
      <c r="B10" s="8"/>
      <c r="C10" s="8"/>
      <c r="D10" s="13"/>
      <c r="E10" s="14">
        <f>SUM(E7:E9)</f>
        <v>0</v>
      </c>
    </row>
    <row r="11" spans="1:6" ht="7.5" customHeight="1" x14ac:dyDescent="0.25">
      <c r="A11" s="18"/>
      <c r="B11" s="7"/>
      <c r="C11" s="7"/>
      <c r="D11" s="7"/>
      <c r="E11" s="27"/>
    </row>
    <row r="12" spans="1:6" ht="20.100000000000001" customHeight="1" x14ac:dyDescent="0.25">
      <c r="A12" s="24"/>
      <c r="B12" s="16"/>
      <c r="C12" s="17"/>
      <c r="D12" s="15" t="s">
        <v>16</v>
      </c>
      <c r="E12" s="42"/>
      <c r="F12" s="4"/>
    </row>
    <row r="13" spans="1:6" ht="20.100000000000001" customHeight="1" x14ac:dyDescent="0.25">
      <c r="A13" s="24"/>
      <c r="B13" s="16"/>
      <c r="C13" s="17"/>
      <c r="D13" s="15" t="s">
        <v>17</v>
      </c>
      <c r="E13" s="42"/>
    </row>
    <row r="14" spans="1:6" x14ac:dyDescent="0.25">
      <c r="A14" s="25"/>
      <c r="B14" s="9"/>
      <c r="C14" s="9"/>
      <c r="D14" s="9"/>
      <c r="E14" s="38"/>
    </row>
    <row r="15" spans="1:6" s="2" customFormat="1" ht="20.100000000000001" customHeight="1" x14ac:dyDescent="0.25">
      <c r="A15" s="260" t="s">
        <v>27</v>
      </c>
      <c r="B15" s="260"/>
      <c r="C15" s="260"/>
      <c r="D15" s="260"/>
      <c r="E15" s="43"/>
    </row>
    <row r="16" spans="1:6" s="2" customFormat="1" ht="20.100000000000001" customHeight="1" x14ac:dyDescent="0.25">
      <c r="A16" s="260" t="s">
        <v>15</v>
      </c>
      <c r="B16" s="260"/>
      <c r="C16" s="260"/>
      <c r="D16" s="260"/>
      <c r="E16" s="33"/>
    </row>
    <row r="17" spans="1:5" s="2" customFormat="1" ht="20.100000000000001" customHeight="1" x14ac:dyDescent="0.25">
      <c r="A17" s="260" t="s">
        <v>0</v>
      </c>
      <c r="B17" s="260"/>
      <c r="C17" s="260"/>
      <c r="D17" s="260"/>
      <c r="E17" s="34"/>
    </row>
    <row r="18" spans="1:5" s="2" customFormat="1" ht="20.100000000000001" customHeight="1" x14ac:dyDescent="0.25">
      <c r="A18" s="260" t="s">
        <v>1</v>
      </c>
      <c r="B18" s="260"/>
      <c r="C18" s="260"/>
      <c r="D18" s="260"/>
      <c r="E18" s="33"/>
    </row>
    <row r="19" spans="1:5" s="2" customFormat="1" ht="20.100000000000001" customHeight="1" x14ac:dyDescent="0.25">
      <c r="A19" s="260" t="s">
        <v>2</v>
      </c>
      <c r="B19" s="260"/>
      <c r="C19" s="260"/>
      <c r="D19" s="260"/>
      <c r="E19" s="33"/>
    </row>
    <row r="20" spans="1:5" s="2" customFormat="1" ht="20.100000000000001" customHeight="1" x14ac:dyDescent="0.25">
      <c r="A20" s="260" t="s">
        <v>8</v>
      </c>
      <c r="B20" s="260"/>
      <c r="C20" s="260"/>
      <c r="D20" s="260"/>
      <c r="E20" s="40">
        <f>SUM(E16+E18+E19)</f>
        <v>0</v>
      </c>
    </row>
    <row r="21" spans="1:5" s="2" customFormat="1" ht="20.100000000000001" customHeight="1" x14ac:dyDescent="0.25">
      <c r="A21" s="260" t="s">
        <v>3</v>
      </c>
      <c r="B21" s="260"/>
      <c r="C21" s="260"/>
      <c r="D21" s="260"/>
      <c r="E21" s="33"/>
    </row>
    <row r="22" spans="1:5" s="2" customFormat="1" ht="20.100000000000001" customHeight="1" x14ac:dyDescent="0.25">
      <c r="A22" s="260" t="s">
        <v>4</v>
      </c>
      <c r="B22" s="260"/>
      <c r="C22" s="260"/>
      <c r="D22" s="260"/>
      <c r="E22" s="35"/>
    </row>
    <row r="23" spans="1:5" s="2" customFormat="1" ht="20.100000000000001" customHeight="1" x14ac:dyDescent="0.25">
      <c r="A23" s="260" t="s">
        <v>6</v>
      </c>
      <c r="B23" s="260"/>
      <c r="C23" s="260"/>
      <c r="D23" s="260"/>
      <c r="E23" s="36"/>
    </row>
    <row r="24" spans="1:5" s="2" customFormat="1" ht="20.100000000000001" customHeight="1" x14ac:dyDescent="0.25">
      <c r="A24" s="260" t="s">
        <v>5</v>
      </c>
      <c r="B24" s="260"/>
      <c r="C24" s="260"/>
      <c r="D24" s="260"/>
      <c r="E24" s="40">
        <f>SUM(E21*E23)</f>
        <v>0</v>
      </c>
    </row>
    <row r="25" spans="1:5" s="2" customFormat="1" ht="20.100000000000001" customHeight="1" x14ac:dyDescent="0.25">
      <c r="A25" s="260" t="s">
        <v>7</v>
      </c>
      <c r="B25" s="260"/>
      <c r="C25" s="260"/>
      <c r="D25" s="260"/>
      <c r="E25" s="40">
        <f>SUM(E20+E24)</f>
        <v>0</v>
      </c>
    </row>
    <row r="26" spans="1:5" s="2" customFormat="1" ht="20.100000000000001" customHeight="1" x14ac:dyDescent="0.25">
      <c r="A26" s="260" t="s">
        <v>14</v>
      </c>
      <c r="B26" s="260"/>
      <c r="C26" s="260"/>
      <c r="D26" s="260"/>
      <c r="E26" s="36"/>
    </row>
    <row r="27" spans="1:5" s="2" customFormat="1" ht="20.100000000000001" customHeight="1" x14ac:dyDescent="0.25">
      <c r="A27" s="260" t="s">
        <v>12</v>
      </c>
      <c r="B27" s="260"/>
      <c r="C27" s="260"/>
      <c r="D27" s="260"/>
      <c r="E27" s="40">
        <f>SUM(E25*E26)</f>
        <v>0</v>
      </c>
    </row>
    <row r="28" spans="1:5" s="2" customFormat="1" ht="20.100000000000001" customHeight="1" thickBot="1" x14ac:dyDescent="0.3">
      <c r="A28" s="260" t="s">
        <v>9</v>
      </c>
      <c r="B28" s="260"/>
      <c r="C28" s="260"/>
      <c r="D28" s="260"/>
      <c r="E28" s="39">
        <f>IF(E12="",0,ROUND(DATEDIF(E12,E13+1,"y")*12+DATEDIF(E12,E13+1,"ym")+DATEDIF(E12,E13+1,"md")/30,4))</f>
        <v>0</v>
      </c>
    </row>
    <row r="29" spans="1:5" s="2" customFormat="1" ht="20.100000000000001" customHeight="1" thickBot="1" x14ac:dyDescent="0.3">
      <c r="A29" s="260" t="s">
        <v>108</v>
      </c>
      <c r="B29" s="260"/>
      <c r="C29" s="260"/>
      <c r="D29" s="290"/>
      <c r="E29" s="41">
        <f>SUM(E27*E28)</f>
        <v>0</v>
      </c>
    </row>
    <row r="30" spans="1:5" x14ac:dyDescent="0.25">
      <c r="A30" s="26"/>
      <c r="B30" s="11"/>
      <c r="C30" s="11"/>
      <c r="D30" s="11"/>
      <c r="E30" s="27"/>
    </row>
    <row r="31" spans="1:5" ht="20.100000000000001" customHeight="1" thickBot="1" x14ac:dyDescent="0.3">
      <c r="A31" s="278" t="s">
        <v>13</v>
      </c>
      <c r="B31" s="278"/>
      <c r="C31" s="278"/>
      <c r="D31" s="278"/>
      <c r="E31" s="37"/>
    </row>
    <row r="32" spans="1:5" ht="20.100000000000001" customHeight="1" thickBot="1" x14ac:dyDescent="0.3">
      <c r="A32" s="278" t="s">
        <v>109</v>
      </c>
      <c r="B32" s="278"/>
      <c r="C32" s="278"/>
      <c r="D32" s="279"/>
      <c r="E32" s="41">
        <f>SUM(E29*E31)</f>
        <v>0</v>
      </c>
    </row>
    <row r="33" spans="1:11" x14ac:dyDescent="0.25">
      <c r="A33" s="28"/>
      <c r="B33" s="10"/>
      <c r="C33" s="10"/>
      <c r="D33" s="10"/>
      <c r="E33" s="23"/>
    </row>
    <row r="34" spans="1:11" x14ac:dyDescent="0.25">
      <c r="A34" s="276"/>
      <c r="B34" s="7"/>
      <c r="C34" s="7"/>
      <c r="D34" s="7"/>
      <c r="E34" s="29"/>
    </row>
    <row r="35" spans="1:11" x14ac:dyDescent="0.25">
      <c r="A35" s="277"/>
      <c r="B35" s="7"/>
      <c r="C35" s="7"/>
      <c r="D35" s="7"/>
      <c r="E35" s="29"/>
    </row>
    <row r="36" spans="1:11" x14ac:dyDescent="0.25">
      <c r="A36" s="18"/>
      <c r="B36" s="7"/>
      <c r="C36" s="7"/>
      <c r="D36" s="7"/>
      <c r="E36" s="29"/>
    </row>
    <row r="37" spans="1:11" x14ac:dyDescent="0.25">
      <c r="A37" s="18"/>
      <c r="B37" s="7"/>
      <c r="C37" s="266" t="s">
        <v>23</v>
      </c>
      <c r="D37" s="267"/>
      <c r="E37" s="29"/>
    </row>
    <row r="38" spans="1:11" x14ac:dyDescent="0.25">
      <c r="A38" s="18"/>
      <c r="B38" s="7"/>
      <c r="C38" s="268" t="s">
        <v>24</v>
      </c>
      <c r="D38" s="269"/>
      <c r="E38" s="29"/>
      <c r="K38" s="6"/>
    </row>
    <row r="39" spans="1:11" x14ac:dyDescent="0.25">
      <c r="A39" s="18"/>
      <c r="B39" s="7"/>
      <c r="C39" s="7"/>
      <c r="D39" s="7"/>
      <c r="E39" s="29"/>
      <c r="K39" s="6"/>
    </row>
    <row r="40" spans="1:11" x14ac:dyDescent="0.25">
      <c r="A40" s="18"/>
      <c r="B40" s="7"/>
      <c r="C40" s="7"/>
      <c r="D40" s="7"/>
      <c r="E40" s="29"/>
      <c r="K40" s="6"/>
    </row>
    <row r="41" spans="1:11" ht="15.75" thickBot="1" x14ac:dyDescent="0.3">
      <c r="A41" s="99" t="s">
        <v>68</v>
      </c>
      <c r="B41" s="263" t="str">
        <f>IF(C5="","",IF(RESUMEN!D4="","",RESUMEN!D4))</f>
        <v/>
      </c>
      <c r="C41" s="264"/>
      <c r="D41" s="265"/>
      <c r="E41" s="31"/>
      <c r="K41" s="6"/>
    </row>
    <row r="42" spans="1:11" x14ac:dyDescent="0.25">
      <c r="K42" s="6"/>
    </row>
  </sheetData>
  <sheetProtection algorithmName="SHA-512" hashValue="GhwbndlXIkPH3ZKk7eHnxv6eZMAnASBtJ+zV1v7/7ecg7IzSjjxLHZysw7hkfFegsUSoTDGdYbbSy57Zjev9hQ==" saltValue="RB/A/U+cJaUciu7vqPhv0w==" spinCount="100000" sheet="1" objects="1" scenarios="1"/>
  <mergeCells count="27">
    <mergeCell ref="B41:D41"/>
    <mergeCell ref="C37:D37"/>
    <mergeCell ref="C38:D38"/>
    <mergeCell ref="A1:E1"/>
    <mergeCell ref="A3:E3"/>
    <mergeCell ref="A34:A35"/>
    <mergeCell ref="A31:D31"/>
    <mergeCell ref="A32:D32"/>
    <mergeCell ref="C5:E5"/>
    <mergeCell ref="A2:E2"/>
    <mergeCell ref="A7:C9"/>
    <mergeCell ref="A24:D24"/>
    <mergeCell ref="A25:D25"/>
    <mergeCell ref="A26:D26"/>
    <mergeCell ref="A27:D27"/>
    <mergeCell ref="A29:D29"/>
    <mergeCell ref="A5:B5"/>
    <mergeCell ref="A18:D18"/>
    <mergeCell ref="A19:D19"/>
    <mergeCell ref="A20:D20"/>
    <mergeCell ref="A21:D21"/>
    <mergeCell ref="A28:D28"/>
    <mergeCell ref="A23:D23"/>
    <mergeCell ref="A15:D15"/>
    <mergeCell ref="A16:D16"/>
    <mergeCell ref="A17:D17"/>
    <mergeCell ref="A22:D22"/>
  </mergeCells>
  <printOptions horizontalCentered="1" verticalCentered="1"/>
  <pageMargins left="0.70866141732283472" right="0.59055118110236227" top="0.74803149606299213" bottom="0.74803149606299213" header="0.31496062992125984" footer="0.31496062992125984"/>
  <pageSetup paperSize="9" scale="88" orientation="portrait" r:id="rId1"/>
  <headerFooter differentFirst="1"/>
  <drawing r:id="rId2"/>
  <legacyDrawing r:id="rId3"/>
  <extLst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tocar'!$B$3:$B$5</xm:f>
          </x14:formula1>
          <xm:sqref>E15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20</vt:i4>
      </vt:variant>
    </vt:vector>
  </HeadingPairs>
  <TitlesOfParts>
    <vt:vector size="42" baseType="lpstr">
      <vt:lpstr>Leer antes de empezar</vt:lpstr>
      <vt:lpstr>RESUMEN</vt:lpstr>
      <vt:lpstr>REL DISCP1</vt:lpstr>
      <vt:lpstr>REL DISCP1 (2)</vt:lpstr>
      <vt:lpstr>REL DISCP1 (3)</vt:lpstr>
      <vt:lpstr>REL DISCP1 (4)</vt:lpstr>
      <vt:lpstr>REL DISCP1 (5)</vt:lpstr>
      <vt:lpstr>REL INSERTADOS</vt:lpstr>
      <vt:lpstr>desglose 1</vt:lpstr>
      <vt:lpstr>desglose 2</vt:lpstr>
      <vt:lpstr>desglose 3</vt:lpstr>
      <vt:lpstr>desglose 4</vt:lpstr>
      <vt:lpstr>desglose 5</vt:lpstr>
      <vt:lpstr>desglose 6</vt:lpstr>
      <vt:lpstr>desglose 7</vt:lpstr>
      <vt:lpstr>desglose 8</vt:lpstr>
      <vt:lpstr>desglose 9</vt:lpstr>
      <vt:lpstr>desglose 10</vt:lpstr>
      <vt:lpstr>REL PERSONAL UUA</vt:lpstr>
      <vt:lpstr>DESCRIP. FUNCIONES</vt:lpstr>
      <vt:lpstr>DESCRIPCION FUNCIONES1</vt:lpstr>
      <vt:lpstr>no tocar</vt:lpstr>
      <vt:lpstr>'DESCRIP. FUNCIONES'!Área_de_impresión</vt:lpstr>
      <vt:lpstr>'DESCRIPCION FUNCIONES1'!Área_de_impresión</vt:lpstr>
      <vt:lpstr>'desglose 1'!Área_de_impresión</vt:lpstr>
      <vt:lpstr>'desglose 10'!Área_de_impresión</vt:lpstr>
      <vt:lpstr>'desglose 2'!Área_de_impresión</vt:lpstr>
      <vt:lpstr>'desglose 3'!Área_de_impresión</vt:lpstr>
      <vt:lpstr>'desglose 4'!Área_de_impresión</vt:lpstr>
      <vt:lpstr>'desglose 5'!Área_de_impresión</vt:lpstr>
      <vt:lpstr>'desglose 6'!Área_de_impresión</vt:lpstr>
      <vt:lpstr>'desglose 7'!Área_de_impresión</vt:lpstr>
      <vt:lpstr>'desglose 8'!Área_de_impresión</vt:lpstr>
      <vt:lpstr>'desglose 9'!Área_de_impresión</vt:lpstr>
      <vt:lpstr>'REL DISCP1'!Área_de_impresión</vt:lpstr>
      <vt:lpstr>'REL DISCP1 (2)'!Área_de_impresión</vt:lpstr>
      <vt:lpstr>'REL DISCP1 (3)'!Área_de_impresión</vt:lpstr>
      <vt:lpstr>'REL DISCP1 (4)'!Área_de_impresión</vt:lpstr>
      <vt:lpstr>'REL DISCP1 (5)'!Área_de_impresión</vt:lpstr>
      <vt:lpstr>'REL INSERTADOS'!Área_de_impresión</vt:lpstr>
      <vt:lpstr>'REL PERSONAL UUA'!Área_de_impresión</vt:lpstr>
      <vt:lpstr>RESUMEN!Área_de_impresión</vt:lpstr>
    </vt:vector>
  </TitlesOfParts>
  <Manager xsi:nil="true"/>
  <Company xsi:nil="true"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2017-04-26T09:40:32Z</dcterms:created>
  <lastPrinted>2018-04-11T14:28:29Z</lastPrinted>
  <dcterms:modified xsi:type="dcterms:W3CDTF">2018-04-20T09:26:50Z</dcterms:modified>
</coreProperties>
</file>