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>
    <mc:Choice Requires="x15">
      <x15ac:absPath xmlns:x15ac="http://schemas.microsoft.com/office/spreadsheetml/2010/11/ac" url="Z:\per\gsv32f\Publicaciones WEB\Herramientas preventivas\"/>
    </mc:Choice>
  </mc:AlternateContent>
  <workbookProtection workbookAlgorithmName="SHA-512" workbookHashValue="aXpxUypj55OgS70/Qnndj25lJUsZC8bBZly4jZykLJV4GLfseYff+zFCYb5h46I4TgmyJlPZYAzdP8wUaNu/VA==" workbookSaltValue="ovCWO+ASphaj/IYdGhIf8g==" workbookSpinCount="100000" lockStructure="1"/>
  <bookViews>
    <workbookView xWindow="0" yWindow="0" windowWidth="19200" windowHeight="11595"/>
  </bookViews>
  <sheets>
    <sheet name="INTRODUCCIÓN" sheetId="4" r:id="rId1"/>
    <sheet name="HOJA DE DATOS" sheetId="1" r:id="rId2"/>
    <sheet name="RESULTADOS" sheetId="2" r:id="rId3"/>
    <sheet name="EJEMPLO DE APLICACIÓN" sheetId="3" r:id="rId4"/>
  </sheets>
  <calcPr calcId="152511"/>
</workbook>
</file>

<file path=xl/calcChain.xml><?xml version="1.0" encoding="utf-8"?>
<calcChain xmlns="http://schemas.openxmlformats.org/spreadsheetml/2006/main">
  <c r="M18" i="1" l="1"/>
  <c r="F14" i="2"/>
  <c r="F12" i="2"/>
  <c r="F10" i="2"/>
  <c r="F8" i="2"/>
  <c r="F6" i="2"/>
  <c r="F4" i="2"/>
  <c r="N20" i="1"/>
  <c r="N19" i="1"/>
  <c r="N18" i="1"/>
  <c r="N17" i="1"/>
  <c r="N16" i="1"/>
  <c r="N23" i="1" s="1"/>
  <c r="G14" i="2" s="1"/>
  <c r="M20" i="1"/>
  <c r="M19" i="1"/>
  <c r="M17" i="1"/>
  <c r="M16" i="1"/>
  <c r="M23" i="1" s="1"/>
  <c r="G12" i="2" s="1"/>
  <c r="L20" i="1"/>
  <c r="L19" i="1"/>
  <c r="L18" i="1"/>
  <c r="L17" i="1"/>
  <c r="L16" i="1"/>
  <c r="K20" i="1"/>
  <c r="K19" i="1"/>
  <c r="K18" i="1"/>
  <c r="K17" i="1"/>
  <c r="K16" i="1"/>
  <c r="J20" i="1"/>
  <c r="J19" i="1"/>
  <c r="J18" i="1"/>
  <c r="J17" i="1"/>
  <c r="J16" i="1"/>
  <c r="I20" i="1"/>
  <c r="I19" i="1"/>
  <c r="I18" i="1"/>
  <c r="I17" i="1"/>
  <c r="I16" i="1"/>
  <c r="J23" i="1" l="1"/>
  <c r="G6" i="2" s="1"/>
  <c r="L23" i="1"/>
  <c r="G10" i="2" s="1"/>
  <c r="K21" i="1"/>
  <c r="K23" i="1" s="1"/>
  <c r="G8" i="2" s="1"/>
  <c r="I23" i="1"/>
  <c r="G4" i="2" s="1"/>
  <c r="O23" i="1" l="1"/>
  <c r="H17" i="2" s="1"/>
  <c r="B24" i="2" s="1"/>
</calcChain>
</file>

<file path=xl/comments1.xml><?xml version="1.0" encoding="utf-8"?>
<comments xmlns="http://schemas.openxmlformats.org/spreadsheetml/2006/main">
  <authors>
    <author>amg33v</author>
    <author>MARTINEZ GARCIA, ANGEL</author>
    <author>Ángel Martínez García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Introducir los datos pinchando en las casillas de color azul.</t>
        </r>
      </text>
    </comment>
    <comment ref="K21" authorId="1" shapeId="0">
      <text>
        <r>
          <rPr>
            <sz val="9"/>
            <color indexed="81"/>
            <rFont val="Tahoma"/>
            <family val="2"/>
          </rPr>
          <t>Corrección si hay trabajo estático, es decir % de duracción del los esfuerzos superior al 80 % y esfuerzos por minuto &lt;4</t>
        </r>
      </text>
    </comment>
    <comment ref="D23" authorId="2" shapeId="0">
      <text/>
    </comment>
    <comment ref="D27" authorId="2" shapeId="0">
      <text/>
    </comment>
    <comment ref="D31" authorId="2" shapeId="0">
      <text>
        <r>
          <rPr>
            <sz val="9"/>
            <color indexed="81"/>
            <rFont val="Tahoma"/>
            <family val="2"/>
          </rPr>
          <t>Número de esfuerzos por minuto que tienen lugar durante un período de observación representativo.</t>
        </r>
      </text>
    </comment>
    <comment ref="D35" authorId="2" shapeId="0">
      <text/>
    </comment>
    <comment ref="D39" authorId="2" shapeId="0">
      <text/>
    </comment>
  </commentList>
</comments>
</file>

<file path=xl/sharedStrings.xml><?xml version="1.0" encoding="utf-8"?>
<sst xmlns="http://schemas.openxmlformats.org/spreadsheetml/2006/main" count="71" uniqueCount="54">
  <si>
    <t>Empresa</t>
  </si>
  <si>
    <t>Puesto evaluado</t>
  </si>
  <si>
    <t>Fecha</t>
  </si>
  <si>
    <t xml:space="preserve">             Observaciones</t>
  </si>
  <si>
    <t>Strain Index</t>
  </si>
  <si>
    <t>&lt;10</t>
  </si>
  <si>
    <t>30 - 49</t>
  </si>
  <si>
    <t>10 - 29</t>
  </si>
  <si>
    <t>50 - 79</t>
  </si>
  <si>
    <t>&gt;80</t>
  </si>
  <si>
    <t>Duración del esfuerzo (%)</t>
  </si>
  <si>
    <t>Intensidad del esfuerzo</t>
  </si>
  <si>
    <t>Esfuerzos por minuto</t>
  </si>
  <si>
    <t>&lt;4</t>
  </si>
  <si>
    <t>4 - 8</t>
  </si>
  <si>
    <t>9 - 14</t>
  </si>
  <si>
    <t>15 - 19</t>
  </si>
  <si>
    <t>Postura mano / muñeca</t>
  </si>
  <si>
    <t>Ritmo de trabajo</t>
  </si>
  <si>
    <t>Duración diaria</t>
  </si>
  <si>
    <t>≤1</t>
  </si>
  <si>
    <t>1 - 2</t>
  </si>
  <si>
    <t>2 - 4</t>
  </si>
  <si>
    <r>
      <rPr>
        <sz val="10"/>
        <rFont val="Calibri"/>
        <family val="2"/>
      </rPr>
      <t>≥</t>
    </r>
    <r>
      <rPr>
        <sz val="10"/>
        <rFont val="Arial"/>
        <family val="2"/>
      </rPr>
      <t>20</t>
    </r>
  </si>
  <si>
    <t>Velocidad / ritmo de trabajo</t>
  </si>
  <si>
    <r>
      <rPr>
        <sz val="10"/>
        <rFont val="Calibri"/>
        <family val="2"/>
      </rPr>
      <t>≥</t>
    </r>
    <r>
      <rPr>
        <sz val="10"/>
        <rFont val="Arial"/>
        <family val="2"/>
      </rPr>
      <t>8</t>
    </r>
  </si>
  <si>
    <t>Duración (h) de la tarea por día</t>
  </si>
  <si>
    <t xml:space="preserve"> </t>
  </si>
  <si>
    <t>Multiplicador</t>
  </si>
  <si>
    <t>PUNTUACIÓN SI</t>
  </si>
  <si>
    <t>Resumen de datos y resultado de la evaluación</t>
  </si>
  <si>
    <t>1.- Intensidad del esfuerzo</t>
  </si>
  <si>
    <t>3.- Esfuerzos por minuto</t>
  </si>
  <si>
    <t>4.- Postura mano / muñeca</t>
  </si>
  <si>
    <t>5.- Velocidad (ritmo) de trabajo</t>
  </si>
  <si>
    <t>Ligero</t>
  </si>
  <si>
    <t>Algo intenso</t>
  </si>
  <si>
    <t>Intenso</t>
  </si>
  <si>
    <t>Muy intenso</t>
  </si>
  <si>
    <t>Cercano al máximo</t>
  </si>
  <si>
    <t>Muy buena</t>
  </si>
  <si>
    <t>Buena</t>
  </si>
  <si>
    <t>Regular</t>
  </si>
  <si>
    <t>Mala</t>
  </si>
  <si>
    <t>Muy mala</t>
  </si>
  <si>
    <t>Muy lento</t>
  </si>
  <si>
    <t>Lento</t>
  </si>
  <si>
    <t>Rápido</t>
  </si>
  <si>
    <t>Muy rápido</t>
  </si>
  <si>
    <t>Multiplicadores</t>
  </si>
  <si>
    <t>Puntuación</t>
  </si>
  <si>
    <r>
      <rPr>
        <b/>
        <u/>
        <sz val="10"/>
        <rFont val="Arial"/>
        <family val="2"/>
      </rPr>
      <t>Nivel de riesgo</t>
    </r>
    <r>
      <rPr>
        <b/>
        <sz val="10"/>
        <rFont val="Arial"/>
        <family val="2"/>
      </rPr>
      <t>:</t>
    </r>
  </si>
  <si>
    <t>6.- Duración (h) de la tarea por día</t>
  </si>
  <si>
    <t>2.- Duración del esfuerzo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</si>
</sst>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0"/>
  <fonts count="25">
    <font>
      <sz val="10"/>
      <name val="Arial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u/>
      <sz val="11"/>
      <color indexed="18"/>
      <name val="Verdana"/>
      <family val="2"/>
    </font>
    <font>
      <u/>
      <sz val="11"/>
      <color indexed="18"/>
      <name val="Arial"/>
      <family val="2"/>
    </font>
    <font>
      <b/>
      <sz val="10"/>
      <color indexed="12"/>
      <name val="Arial"/>
      <family val="2"/>
    </font>
    <font>
      <b/>
      <sz val="10"/>
      <color indexed="60"/>
      <name val="Arial"/>
      <family val="2"/>
    </font>
    <font>
      <b/>
      <sz val="1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11"/>
      <color indexed="18"/>
      <name val="Verdana"/>
      <family val="2"/>
    </font>
    <font>
      <sz val="11"/>
      <color indexed="18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sz val="10"/>
      <name val="Calibri"/>
      <family val="2"/>
    </font>
    <font>
      <sz val="9"/>
      <color indexed="81"/>
      <name val="Tahoma"/>
      <family val="2"/>
    </font>
    <font>
      <sz val="12"/>
      <color indexed="18"/>
      <name val="Comic Sans MS"/>
      <family val="4"/>
    </font>
    <font>
      <sz val="12"/>
      <name val="Arial"/>
      <family val="2"/>
    </font>
    <font>
      <b/>
      <u/>
      <sz val="11"/>
      <color indexed="18"/>
      <name val="Verdana"/>
      <family val="2"/>
    </font>
    <font>
      <b/>
      <i/>
      <sz val="10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b/>
      <u/>
      <sz val="11"/>
      <color indexed="18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 style="thick">
        <color theme="6" tint="-0.2499465926084170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0" fillId="0" borderId="0" xfId="0" applyFont="1" applyAlignment="1">
      <alignment horizontal="left"/>
    </xf>
    <xf numFmtId="49" fontId="0" fillId="0" borderId="0" xfId="0" applyNumberFormat="1"/>
    <xf numFmtId="0" fontId="3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14" fillId="0" borderId="0" xfId="0" applyNumberFormat="1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0" fontId="13" fillId="0" borderId="0" xfId="0" applyFont="1"/>
    <xf numFmtId="0" fontId="1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1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20" fillId="0" borderId="0" xfId="0" quotePrefix="1" applyFont="1" applyAlignment="1">
      <alignment horizontal="center"/>
    </xf>
    <xf numFmtId="0" fontId="21" fillId="0" borderId="0" xfId="0" applyFont="1"/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3" fillId="0" borderId="0" xfId="0" applyFont="1" applyAlignment="1">
      <alignment horizontal="justify" vertical="top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NumberFormat="1" applyFont="1" applyAlignment="1"/>
    <xf numFmtId="0" fontId="9" fillId="0" borderId="0" xfId="0" applyFont="1" applyAlignment="1">
      <alignment horizontal="left"/>
    </xf>
    <xf numFmtId="0" fontId="11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4" fontId="0" fillId="2" borderId="1" xfId="0" applyNumberFormat="1" applyFill="1" applyBorder="1" applyAlignment="1" applyProtection="1">
      <alignment horizontal="left" vertical="center" wrapText="1"/>
      <protection locked="0"/>
    </xf>
    <xf numFmtId="0" fontId="0" fillId="2" borderId="3" xfId="0" applyFill="1" applyBorder="1" applyAlignment="1" applyProtection="1">
      <alignment horizontal="left" vertical="center" wrapText="1"/>
      <protection locked="0"/>
    </xf>
    <xf numFmtId="0" fontId="0" fillId="2" borderId="4" xfId="0" applyFill="1" applyBorder="1" applyAlignment="1" applyProtection="1">
      <alignment horizontal="left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7" fillId="2" borderId="7" xfId="0" applyFont="1" applyFill="1" applyBorder="1" applyAlignment="1" applyProtection="1">
      <alignment horizontal="center" vertical="center" wrapText="1"/>
      <protection locked="0"/>
    </xf>
    <xf numFmtId="0" fontId="17" fillId="2" borderId="8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0" fontId="18" fillId="0" borderId="2" xfId="0" applyFont="1" applyBorder="1" applyAlignment="1" applyProtection="1">
      <alignment wrapText="1"/>
      <protection locked="0"/>
    </xf>
    <xf numFmtId="0" fontId="18" fillId="0" borderId="3" xfId="0" applyFont="1" applyBorder="1" applyAlignment="1" applyProtection="1">
      <protection locked="0"/>
    </xf>
    <xf numFmtId="0" fontId="17" fillId="2" borderId="4" xfId="0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 applyProtection="1">
      <alignment wrapText="1"/>
      <protection locked="0"/>
    </xf>
    <xf numFmtId="0" fontId="18" fillId="0" borderId="6" xfId="0" applyFont="1" applyBorder="1" applyAlignment="1" applyProtection="1">
      <protection locked="0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0" fillId="2" borderId="2" xfId="0" applyFill="1" applyBorder="1" applyAlignment="1" applyProtection="1">
      <alignment horizontal="left" vertical="center" wrapText="1"/>
      <protection locked="0"/>
    </xf>
    <xf numFmtId="0" fontId="0" fillId="2" borderId="5" xfId="0" applyFill="1" applyBorder="1" applyAlignment="1" applyProtection="1">
      <alignment horizontal="left" vertical="center" wrapText="1"/>
      <protection locked="0"/>
    </xf>
    <xf numFmtId="0" fontId="17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0" borderId="3" xfId="0" applyBorder="1" applyAlignment="1" applyProtection="1">
      <alignment readingOrder="1"/>
      <protection locked="0"/>
    </xf>
    <xf numFmtId="0" fontId="17" fillId="2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0" borderId="6" xfId="0" applyBorder="1" applyAlignment="1" applyProtection="1">
      <alignment readingOrder="1"/>
      <protection locked="0"/>
    </xf>
    <xf numFmtId="49" fontId="13" fillId="2" borderId="1" xfId="0" applyNumberFormat="1" applyFont="1" applyFill="1" applyBorder="1" applyAlignment="1" applyProtection="1">
      <alignment horizontal="left" vertical="top" wrapText="1"/>
      <protection locked="0"/>
    </xf>
    <xf numFmtId="49" fontId="0" fillId="2" borderId="2" xfId="0" applyNumberFormat="1" applyFill="1" applyBorder="1" applyAlignment="1" applyProtection="1">
      <alignment horizontal="left" vertical="top" wrapText="1"/>
      <protection locked="0"/>
    </xf>
    <xf numFmtId="49" fontId="0" fillId="2" borderId="3" xfId="0" applyNumberFormat="1" applyFill="1" applyBorder="1" applyAlignment="1" applyProtection="1">
      <alignment horizontal="left" vertical="top" wrapText="1"/>
      <protection locked="0"/>
    </xf>
    <xf numFmtId="49" fontId="0" fillId="2" borderId="10" xfId="0" applyNumberFormat="1" applyFill="1" applyBorder="1" applyAlignment="1" applyProtection="1">
      <alignment horizontal="left" vertical="top" wrapText="1"/>
      <protection locked="0"/>
    </xf>
    <xf numFmtId="49" fontId="0" fillId="2" borderId="0" xfId="0" applyNumberFormat="1" applyFill="1" applyBorder="1" applyAlignment="1" applyProtection="1">
      <alignment horizontal="left" vertical="top" wrapText="1"/>
      <protection locked="0"/>
    </xf>
    <xf numFmtId="49" fontId="0" fillId="2" borderId="9" xfId="0" applyNumberFormat="1" applyFill="1" applyBorder="1" applyAlignment="1" applyProtection="1">
      <alignment horizontal="left" vertical="top" wrapText="1"/>
      <protection locked="0"/>
    </xf>
    <xf numFmtId="49" fontId="0" fillId="0" borderId="10" xfId="0" applyNumberFormat="1" applyBorder="1" applyAlignment="1" applyProtection="1">
      <alignment horizontal="left" vertical="top" wrapText="1"/>
      <protection locked="0"/>
    </xf>
    <xf numFmtId="49" fontId="0" fillId="0" borderId="0" xfId="0" applyNumberFormat="1" applyBorder="1" applyAlignment="1" applyProtection="1">
      <alignment horizontal="left" vertical="top" wrapText="1"/>
      <protection locked="0"/>
    </xf>
    <xf numFmtId="49" fontId="0" fillId="0" borderId="9" xfId="0" applyNumberFormat="1" applyBorder="1" applyAlignment="1" applyProtection="1">
      <alignment horizontal="left" vertical="top" wrapText="1"/>
      <protection locked="0"/>
    </xf>
    <xf numFmtId="49" fontId="0" fillId="0" borderId="4" xfId="0" applyNumberFormat="1" applyBorder="1" applyAlignment="1" applyProtection="1">
      <alignment horizontal="left" vertical="top" wrapText="1"/>
      <protection locked="0"/>
    </xf>
    <xf numFmtId="49" fontId="0" fillId="0" borderId="5" xfId="0" applyNumberFormat="1" applyBorder="1" applyAlignment="1" applyProtection="1">
      <alignment horizontal="left" vertical="top" wrapText="1"/>
      <protection locked="0"/>
    </xf>
    <xf numFmtId="49" fontId="0" fillId="0" borderId="6" xfId="0" applyNumberFormat="1" applyBorder="1" applyAlignment="1" applyProtection="1">
      <alignment horizontal="left" vertical="top" wrapText="1"/>
      <protection locked="0"/>
    </xf>
    <xf numFmtId="0" fontId="0" fillId="0" borderId="9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3" fillId="0" borderId="0" xfId="0" applyFont="1" applyAlignment="1"/>
    <xf numFmtId="0" fontId="3" fillId="0" borderId="0" xfId="0" applyFont="1" applyAlignment="1">
      <alignment horizontal="left"/>
    </xf>
    <xf numFmtId="2" fontId="20" fillId="0" borderId="11" xfId="0" quotePrefix="1" applyNumberFormat="1" applyFont="1" applyBorder="1" applyAlignment="1">
      <alignment horizontal="center" vertical="center"/>
    </xf>
    <xf numFmtId="2" fontId="20" fillId="0" borderId="12" xfId="0" quotePrefix="1" applyNumberFormat="1" applyFont="1" applyBorder="1" applyAlignment="1">
      <alignment horizontal="center" vertical="center"/>
    </xf>
    <xf numFmtId="2" fontId="20" fillId="0" borderId="13" xfId="0" quotePrefix="1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justify" vertical="top"/>
    </xf>
  </cellXfs>
  <cellStyles count="1">
    <cellStyle name="Normal" xfId="0" builtinId="0"/>
  </cellStyles>
  <dxfs count="3">
    <dxf>
      <font>
        <color rgb="FFC00000"/>
      </font>
    </dxf>
    <dxf>
      <font>
        <color theme="7" tint="-0.499984740745262"/>
      </font>
    </dxf>
    <dxf>
      <font>
        <color theme="9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2" Type="http://schemas.openxmlformats.org/officeDocument/2006/relationships/worksheet" Target="worksheets/sheet2.xml"/>
  <Relationship Id="rId3" Type="http://schemas.openxmlformats.org/officeDocument/2006/relationships/worksheet" Target="worksheets/sheet3.xml"/>
  <Relationship Id="rId4" Type="http://schemas.openxmlformats.org/officeDocument/2006/relationships/worksheet" Target="worksheets/sheet4.xml"/>
  <Relationship Id="rId5" Type="http://schemas.openxmlformats.org/officeDocument/2006/relationships/theme" Target="theme/theme1.xml"/>
  <Relationship Id="rId6" Type="http://schemas.openxmlformats.org/officeDocument/2006/relationships/styles" Target="styles.xml"/>
  <Relationship Id="rId7" Type="http://schemas.openxmlformats.org/officeDocument/2006/relationships/sharedStrings" Target="sharedStrings.xml"/>
  <Relationship Id="rId8" Type="http://schemas.openxmlformats.org/officeDocument/2006/relationships/calcChain" Target="calcChain.xml"/>
</Relationships>

</file>

<file path=xl/drawings/_rels/drawing1.xml.rels><?xml version="1.0" encoding="UTF-8"?>

<Relationships xmlns="http://schemas.openxmlformats.org/package/2006/relationships">
  <Relationship Id="rId1" Type="http://schemas.openxmlformats.org/officeDocument/2006/relationships/image" Target="../media/image1.png"/>
  <Relationship Id="rId2" Type="http://schemas.openxmlformats.org/officeDocument/2006/relationships/image" Target="../media/image2.png"/>
  <Relationship Id="rId3" Type="http://schemas.openxmlformats.org/officeDocument/2006/relationships/image" Target="../media/image3.png"/>
  <Relationship Id="rId4" Type="http://schemas.openxmlformats.org/officeDocument/2006/relationships/image" Target="../media/image4.png"/>
</Relationships>

</file>

<file path=xl/drawings/_rels/drawing2.xml.rels><?xml version="1.0" encoding="UTF-8"?>

<Relationships xmlns="http://schemas.openxmlformats.org/package/2006/relationships">
  <Relationship Id="rId1" Type="http://schemas.openxmlformats.org/officeDocument/2006/relationships/image" Target="../media/image9.png"/>
  <Relationship Id="rId2" Type="http://schemas.openxmlformats.org/officeDocument/2006/relationships/image" Target="../media/image10.jpeg"/>
</Relationships>

</file>

<file path=xl/drawings/_rels/drawing3.xml.rels><?xml version="1.0" encoding="UTF-8"?>

<Relationships xmlns="http://schemas.openxmlformats.org/package/2006/relationships">
  <Relationship Id="rId1" Type="http://schemas.openxmlformats.org/officeDocument/2006/relationships/image" Target="../media/image11.png"/>
</Relationships>

</file>

<file path=xl/drawings/_rels/vmlDrawing1.vml.rels><?xml version="1.0" encoding="UTF-8"?>

<Relationships xmlns="http://schemas.openxmlformats.org/package/2006/relationships">
  <Relationship Id="rId1" Type="http://schemas.openxmlformats.org/officeDocument/2006/relationships/image" Target="../media/image5.jpeg"/>
  <Relationship Id="rId2" Type="http://schemas.openxmlformats.org/officeDocument/2006/relationships/image" Target="../media/image6.jpeg"/>
  <Relationship Id="rId3" Type="http://schemas.openxmlformats.org/officeDocument/2006/relationships/image" Target="../media/image7.jpeg"/>
  <Relationship Id="rId4" Type="http://schemas.openxmlformats.org/officeDocument/2006/relationships/image" Target="../media/image8.jpeg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10884</xdr:colOff>
      <xdr:row>49</xdr:row>
      <xdr:rowOff>128221</xdr:rowOff>
    </xdr:from>
    <xdr:to>
      <xdr:col>6</xdr:col>
      <xdr:colOff>723899</xdr:colOff>
      <xdr:row>62</xdr:row>
      <xdr:rowOff>42182</xdr:rowOff>
    </xdr:to>
    <xdr:grpSp>
      <xdr:nvGrpSpPr>
        <xdr:cNvPr id="11" name="Grupo 10"/>
        <xdr:cNvGrpSpPr/>
      </xdr:nvGrpSpPr>
      <xdr:grpSpPr>
        <a:xfrm>
          <a:off x="10884" y="8129221"/>
          <a:ext cx="5285015" cy="2036675"/>
          <a:chOff x="231365" y="9315310"/>
          <a:chExt cx="5001036" cy="2123710"/>
        </a:xfrm>
      </xdr:grpSpPr>
      <xdr:pic>
        <xdr:nvPicPr>
          <xdr:cNvPr id="6" name="Imagen 5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31365" y="9315310"/>
            <a:ext cx="5001036" cy="2123710"/>
          </a:xfrm>
          <a:prstGeom prst="rect">
            <a:avLst/>
          </a:prstGeom>
        </xdr:spPr>
      </xdr:pic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4000" y="10407650"/>
            <a:ext cx="4949899" cy="23476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</xdr:row>
      <xdr:rowOff>155575</xdr:rowOff>
    </xdr:from>
    <xdr:to>
      <xdr:col>6</xdr:col>
      <xdr:colOff>688228</xdr:colOff>
      <xdr:row>49</xdr:row>
      <xdr:rowOff>41275</xdr:rowOff>
    </xdr:to>
    <xdr:grpSp>
      <xdr:nvGrpSpPr>
        <xdr:cNvPr id="10" name="Grupo 9"/>
        <xdr:cNvGrpSpPr/>
      </xdr:nvGrpSpPr>
      <xdr:grpSpPr>
        <a:xfrm>
          <a:off x="0" y="482146"/>
          <a:ext cx="5260228" cy="7560129"/>
          <a:chOff x="0" y="825500"/>
          <a:chExt cx="5260228" cy="7346950"/>
        </a:xfrm>
      </xdr:grpSpPr>
      <xdr:pic>
        <xdr:nvPicPr>
          <xdr:cNvPr id="7" name="Imagen 6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825500"/>
            <a:ext cx="5239559" cy="5701096"/>
          </a:xfrm>
          <a:prstGeom prst="rect">
            <a:avLst/>
          </a:prstGeom>
        </xdr:spPr>
      </xdr:pic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6515240"/>
            <a:ext cx="5260228" cy="165721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431801</xdr:colOff>
      <xdr:row>15</xdr:row>
      <xdr:rowOff>136900</xdr:rowOff>
    </xdr:from>
    <xdr:to>
      <xdr:col>6</xdr:col>
      <xdr:colOff>1041400</xdr:colOff>
      <xdr:row>19</xdr:row>
      <xdr:rowOff>57586</xdr:rowOff>
    </xdr:to>
    <xdr:grpSp>
      <xdr:nvGrpSpPr>
        <xdr:cNvPr id="7" name="6 Grupo"/>
        <xdr:cNvGrpSpPr/>
      </xdr:nvGrpSpPr>
      <xdr:grpSpPr>
        <a:xfrm>
          <a:off x="431801" y="2735320"/>
          <a:ext cx="4625339" cy="675066"/>
          <a:chOff x="431801" y="2778500"/>
          <a:chExt cx="4476749" cy="676336"/>
        </a:xfrm>
      </xdr:grpSpPr>
      <xdr:pic>
        <xdr:nvPicPr>
          <xdr:cNvPr id="2098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772027" y="3028362"/>
            <a:ext cx="136523" cy="153013"/>
          </a:xfrm>
          <a:prstGeom prst="rect">
            <a:avLst/>
          </a:prstGeom>
          <a:noFill/>
        </xdr:spPr>
      </xdr:pic>
      <xdr:pic>
        <xdr:nvPicPr>
          <xdr:cNvPr id="5" name="4 Imagen" descr="Fórmula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431801" y="2778500"/>
            <a:ext cx="4356099" cy="67633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138010</xdr:rowOff>
    </xdr:from>
    <xdr:to>
      <xdr:col>6</xdr:col>
      <xdr:colOff>730250</xdr:colOff>
      <xdr:row>38</xdr:row>
      <xdr:rowOff>1977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010"/>
          <a:ext cx="5530850" cy="6017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A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A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.bin"/>
  <Relationship Id="rId2" Type="http://schemas.openxmlformats.org/officeDocument/2006/relationships/drawing" Target="../drawings/drawing1.xml"/>
</Relationships>

</file>

<file path=xl/worksheets/_rels/sheet2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.bin"/>
  <Relationship Id="rId2" Type="http://schemas.openxmlformats.org/officeDocument/2006/relationships/vmlDrawing" Target="../drawings/vmlDrawing1.vml"/>
  <Relationship Id="rId3" Type="http://schemas.openxmlformats.org/officeDocument/2006/relationships/comments" Target="../comments1.xml"/>
</Relationships>

</file>

<file path=xl/worksheets/_rels/sheet3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3.bin"/>
  <Relationship Id="rId2" Type="http://schemas.openxmlformats.org/officeDocument/2006/relationships/drawing" Target="../drawings/drawing2.xml"/>
</Relationships>

</file>

<file path=xl/worksheets/_rels/sheet4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4.bin"/>
  <Relationship Id="rId2" Type="http://schemas.openxmlformats.org/officeDocument/2006/relationships/drawing" Target="../drawings/drawing3.xml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autoPageBreaks="0"/>
  </sheetPr>
  <dimension ref="A1"/>
  <sheetViews>
    <sheetView showGridLines="0" showRowColHeaders="0" tabSelected="1" zoomScale="175" zoomScaleNormal="175" zoomScaleSheetLayoutView="100" workbookViewId="0">
      <selection activeCell="I11" sqref="I11"/>
    </sheetView>
  </sheetViews>
  <sheetFormatPr baseColWidth="10" defaultRowHeight="12.75" x14ac:dyDescent="0.2"/>
  <sheetData/>
  <sheetProtection algorithmName="SHA-512" hashValue="7LubPbjXBQ4RC/tl9kWlqg0Wh42362LsvdNdCPsO7lUdx8NDuPqR20+DNLd+l7kucv3tj80bdlgNDPLxEUir0g==" saltValue="gxhYB+A8sygRmQfOVhQWcA==" spinCount="100000" sheet="1" objects="1" scenarios="1" selectLockedCells="1" selectUnlockedCells="1"/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autoPageBreaks="0"/>
  </sheetPr>
  <dimension ref="A1:T94"/>
  <sheetViews>
    <sheetView showGridLines="0" showRowColHeaders="0" zoomScale="125" zoomScaleNormal="125" zoomScaleSheetLayoutView="130" workbookViewId="0">
      <selection activeCell="C13" sqref="C13:F20"/>
    </sheetView>
  </sheetViews>
  <sheetFormatPr baseColWidth="10" defaultRowHeight="12.75" x14ac:dyDescent="0.2"/>
  <cols>
    <col min="4" max="4" bestFit="true" customWidth="true" width="11.85546875" collapsed="false"/>
    <col min="7" max="7" customWidth="true" width="11.7109375" collapsed="false"/>
    <col min="8" max="8" customWidth="true" hidden="true" width="17.42578125" collapsed="false"/>
    <col min="9" max="9" customWidth="true" hidden="true" width="21.7109375" collapsed="false"/>
    <col min="10" max="10" customWidth="true" hidden="true" width="24.28515625" collapsed="false"/>
    <col min="11" max="11" customWidth="true" hidden="true" width="20.0" collapsed="false"/>
    <col min="12" max="12" customWidth="true" hidden="true" width="22.0" collapsed="false"/>
    <col min="13" max="13" customWidth="true" hidden="true" width="15.5703125" collapsed="false"/>
    <col min="14" max="14" customWidth="true" hidden="true" width="14.7109375" collapsed="false"/>
    <col min="15" max="15" customWidth="true" hidden="true" width="25.85546875" collapsed="false"/>
    <col min="16" max="16" customWidth="true" hidden="true" width="26.85546875" collapsed="false"/>
    <col min="17" max="17" customWidth="true" width="18.0" collapsed="false"/>
    <col min="18" max="19" customWidth="true" width="19.7109375" collapsed="false"/>
    <col min="20" max="20" customWidth="true" width="32.42578125" collapsed="false"/>
  </cols>
  <sheetData>
    <row r="1" spans="1:19" ht="14.25" x14ac:dyDescent="0.2">
      <c r="A1" s="58" t="s">
        <v>4</v>
      </c>
      <c r="B1" s="59"/>
      <c r="C1" s="59"/>
      <c r="D1" s="59"/>
      <c r="E1" s="59"/>
      <c r="F1" s="59"/>
      <c r="G1" s="59"/>
    </row>
    <row r="2" spans="1:19" x14ac:dyDescent="0.2">
      <c r="A2" s="1"/>
      <c r="B2" s="1"/>
      <c r="C2" s="1"/>
      <c r="D2" s="1"/>
      <c r="E2" s="1"/>
      <c r="F2" s="1"/>
      <c r="G2" s="1"/>
    </row>
    <row r="3" spans="1:19" x14ac:dyDescent="0.2">
      <c r="A3" s="1"/>
      <c r="B3" s="1"/>
      <c r="C3" s="1"/>
      <c r="D3" s="1"/>
      <c r="E3" s="1"/>
      <c r="F3" s="1"/>
      <c r="G3" s="1"/>
    </row>
    <row r="4" spans="1:19" x14ac:dyDescent="0.2">
      <c r="A4" s="1"/>
      <c r="B4" s="60" t="s">
        <v>0</v>
      </c>
      <c r="C4" s="61"/>
      <c r="D4" s="62"/>
      <c r="E4" s="62"/>
      <c r="F4" s="41"/>
      <c r="G4" s="1"/>
    </row>
    <row r="5" spans="1:19" x14ac:dyDescent="0.2">
      <c r="A5" s="1"/>
      <c r="B5" s="60"/>
      <c r="C5" s="42"/>
      <c r="D5" s="63"/>
      <c r="E5" s="63"/>
      <c r="F5" s="43"/>
      <c r="G5" s="1"/>
    </row>
    <row r="6" spans="1:19" x14ac:dyDescent="0.2">
      <c r="A6" s="1"/>
      <c r="B6" s="1"/>
      <c r="C6" s="1"/>
      <c r="D6" s="1"/>
      <c r="E6" s="1"/>
      <c r="F6" s="1"/>
      <c r="G6" s="3"/>
    </row>
    <row r="7" spans="1:19" x14ac:dyDescent="0.2">
      <c r="A7" s="1"/>
      <c r="B7" s="54" t="s">
        <v>1</v>
      </c>
      <c r="C7" s="61"/>
      <c r="D7" s="62"/>
      <c r="E7" s="62"/>
      <c r="F7" s="41"/>
      <c r="G7" s="1"/>
    </row>
    <row r="8" spans="1:19" x14ac:dyDescent="0.2">
      <c r="A8" s="1"/>
      <c r="B8" s="54"/>
      <c r="C8" s="42"/>
      <c r="D8" s="63"/>
      <c r="E8" s="63"/>
      <c r="F8" s="43"/>
      <c r="G8" s="1"/>
      <c r="I8" s="12" t="s">
        <v>11</v>
      </c>
      <c r="J8" s="12" t="s">
        <v>10</v>
      </c>
      <c r="K8" s="12" t="s">
        <v>12</v>
      </c>
      <c r="L8" s="16" t="s">
        <v>17</v>
      </c>
      <c r="M8" s="16" t="s">
        <v>18</v>
      </c>
      <c r="N8" s="16" t="s">
        <v>19</v>
      </c>
    </row>
    <row r="9" spans="1:19" x14ac:dyDescent="0.2">
      <c r="A9" s="1"/>
      <c r="B9" s="1"/>
      <c r="C9" s="1"/>
      <c r="D9" s="1"/>
      <c r="E9" s="1"/>
      <c r="F9" s="1"/>
      <c r="G9" s="1"/>
      <c r="Q9" s="1"/>
      <c r="R9" s="1"/>
      <c r="S9" s="1"/>
    </row>
    <row r="10" spans="1:19" x14ac:dyDescent="0.2">
      <c r="A10" s="1"/>
      <c r="B10" s="54" t="s">
        <v>2</v>
      </c>
      <c r="C10" s="40"/>
      <c r="D10" s="41"/>
      <c r="E10" s="1"/>
      <c r="F10" s="1"/>
      <c r="G10" s="1"/>
      <c r="I10" s="12" t="s">
        <v>35</v>
      </c>
      <c r="J10" s="25" t="s">
        <v>5</v>
      </c>
      <c r="K10" s="12" t="s">
        <v>13</v>
      </c>
      <c r="L10" s="12" t="s">
        <v>40</v>
      </c>
      <c r="M10" s="12" t="s">
        <v>45</v>
      </c>
      <c r="N10" s="12" t="s">
        <v>20</v>
      </c>
      <c r="Q10" s="1"/>
      <c r="R10" s="17"/>
      <c r="S10" s="17"/>
    </row>
    <row r="11" spans="1:19" x14ac:dyDescent="0.2">
      <c r="A11" s="1"/>
      <c r="B11" s="54"/>
      <c r="C11" s="42"/>
      <c r="D11" s="43"/>
      <c r="E11" s="1"/>
      <c r="F11" s="1"/>
      <c r="G11" s="1"/>
      <c r="I11" s="2" t="s">
        <v>36</v>
      </c>
      <c r="J11" s="25" t="s">
        <v>7</v>
      </c>
      <c r="K11" s="13" t="s">
        <v>14</v>
      </c>
      <c r="L11" s="12" t="s">
        <v>41</v>
      </c>
      <c r="M11" s="12" t="s">
        <v>46</v>
      </c>
      <c r="N11" s="13" t="s">
        <v>21</v>
      </c>
      <c r="Q11" s="1"/>
      <c r="R11" s="4"/>
      <c r="S11" s="4"/>
    </row>
    <row r="12" spans="1:19" x14ac:dyDescent="0.2">
      <c r="A12" s="1"/>
      <c r="B12" s="1"/>
      <c r="C12" s="1"/>
      <c r="D12" s="1"/>
      <c r="E12" s="1"/>
      <c r="F12" s="1"/>
      <c r="G12" s="1"/>
      <c r="I12" s="2" t="s">
        <v>37</v>
      </c>
      <c r="J12" s="25" t="s">
        <v>6</v>
      </c>
      <c r="K12" s="14" t="s">
        <v>15</v>
      </c>
      <c r="L12" s="12" t="s">
        <v>42</v>
      </c>
      <c r="M12" s="12" t="s">
        <v>42</v>
      </c>
      <c r="N12" s="13" t="s">
        <v>22</v>
      </c>
      <c r="Q12" s="1"/>
      <c r="R12" s="4"/>
      <c r="S12" s="4"/>
    </row>
    <row r="13" spans="1:19" x14ac:dyDescent="0.2">
      <c r="A13" s="55" t="s">
        <v>3</v>
      </c>
      <c r="B13" s="56"/>
      <c r="C13" s="68"/>
      <c r="D13" s="69"/>
      <c r="E13" s="69"/>
      <c r="F13" s="70"/>
      <c r="G13" s="1"/>
      <c r="I13" s="2" t="s">
        <v>38</v>
      </c>
      <c r="J13" s="25" t="s">
        <v>8</v>
      </c>
      <c r="K13" s="14" t="s">
        <v>16</v>
      </c>
      <c r="L13" s="12" t="s">
        <v>43</v>
      </c>
      <c r="M13" s="12" t="s">
        <v>47</v>
      </c>
      <c r="N13" s="13" t="s">
        <v>14</v>
      </c>
      <c r="Q13" s="1"/>
      <c r="R13" s="4"/>
      <c r="S13" s="4"/>
    </row>
    <row r="14" spans="1:19" x14ac:dyDescent="0.2">
      <c r="A14" s="57"/>
      <c r="B14" s="56"/>
      <c r="C14" s="71"/>
      <c r="D14" s="72"/>
      <c r="E14" s="72"/>
      <c r="F14" s="73"/>
      <c r="G14" s="1"/>
      <c r="I14" s="2" t="s">
        <v>39</v>
      </c>
      <c r="J14" s="25" t="s">
        <v>9</v>
      </c>
      <c r="K14" s="15" t="s">
        <v>23</v>
      </c>
      <c r="L14" s="12" t="s">
        <v>44</v>
      </c>
      <c r="M14" s="12" t="s">
        <v>48</v>
      </c>
      <c r="N14" s="15" t="s">
        <v>25</v>
      </c>
      <c r="P14" s="8"/>
      <c r="Q14" s="1"/>
      <c r="R14" s="18"/>
      <c r="S14" s="18"/>
    </row>
    <row r="15" spans="1:19" x14ac:dyDescent="0.2">
      <c r="A15" s="1"/>
      <c r="B15" s="1"/>
      <c r="C15" s="74"/>
      <c r="D15" s="75"/>
      <c r="E15" s="75"/>
      <c r="F15" s="76"/>
      <c r="G15" s="1"/>
      <c r="I15" s="2"/>
      <c r="Q15" s="1"/>
      <c r="R15" s="1"/>
      <c r="S15" s="1"/>
    </row>
    <row r="16" spans="1:19" x14ac:dyDescent="0.2">
      <c r="A16" s="1"/>
      <c r="B16" s="1"/>
      <c r="C16" s="74"/>
      <c r="D16" s="75"/>
      <c r="E16" s="75"/>
      <c r="F16" s="76"/>
      <c r="G16" s="1"/>
      <c r="I16" s="2">
        <f>IF($D$23="ligero",1,0)</f>
        <v>1</v>
      </c>
      <c r="J16" s="25">
        <f>IF($D$27="&lt;10",0.5,0)</f>
        <v>0.5</v>
      </c>
      <c r="K16" s="2">
        <f>IF($D$31="&lt;4",0.5,0)</f>
        <v>0.5</v>
      </c>
      <c r="L16" s="2">
        <f>IF($D$35="muy buena",1,0)</f>
        <v>1</v>
      </c>
      <c r="M16" s="2">
        <f>IF($D$39="muy lento",1,0)</f>
        <v>1</v>
      </c>
      <c r="N16" s="2">
        <f>IF($D$43="≤1",0.25,0)</f>
        <v>0.25</v>
      </c>
      <c r="Q16" s="1"/>
      <c r="R16" s="17"/>
      <c r="S16" s="17"/>
    </row>
    <row r="17" spans="1:20" x14ac:dyDescent="0.2">
      <c r="A17" s="1"/>
      <c r="B17" s="1"/>
      <c r="C17" s="74"/>
      <c r="D17" s="75"/>
      <c r="E17" s="75"/>
      <c r="F17" s="76"/>
      <c r="G17" s="1"/>
      <c r="I17" s="2">
        <f>IF($D$23="algo intenso",3,0)</f>
        <v>0</v>
      </c>
      <c r="J17" s="2">
        <f>IF($D$27="10 - 29",1,0)</f>
        <v>0</v>
      </c>
      <c r="K17" s="2">
        <f>IF($D$31="4 - 8",1,0)</f>
        <v>0</v>
      </c>
      <c r="L17" s="2">
        <f>IF($D$35="buena",1,0)</f>
        <v>0</v>
      </c>
      <c r="M17" s="2">
        <f>IF($D$39="lento",1,0)</f>
        <v>0</v>
      </c>
      <c r="N17" s="2">
        <f>IF($D$43="1 - 2",0.5,0)</f>
        <v>0</v>
      </c>
      <c r="P17" s="8"/>
      <c r="Q17" s="1"/>
      <c r="R17" s="18"/>
      <c r="S17" s="18"/>
    </row>
    <row r="18" spans="1:20" x14ac:dyDescent="0.2">
      <c r="A18" s="1"/>
      <c r="B18" s="1"/>
      <c r="C18" s="74"/>
      <c r="D18" s="75"/>
      <c r="E18" s="75"/>
      <c r="F18" s="76"/>
      <c r="G18" s="1"/>
      <c r="I18" s="2">
        <f>IF($D$23="intenso",6,0)</f>
        <v>0</v>
      </c>
      <c r="J18" s="2">
        <f>IF($D$27="30 - 49",1.5,0)</f>
        <v>0</v>
      </c>
      <c r="K18" s="2">
        <f>IF($D$31="9 - 14",1.5,0)</f>
        <v>0</v>
      </c>
      <c r="L18" s="2">
        <f>IF($D$35="regular",1.5,0)</f>
        <v>0</v>
      </c>
      <c r="M18" s="2">
        <f>IF($D$39="regular",1,0)</f>
        <v>0</v>
      </c>
      <c r="N18" s="2">
        <f>IF($D$43="2 - 4",0.75,0)</f>
        <v>0</v>
      </c>
      <c r="Q18" s="1"/>
      <c r="R18" s="1"/>
      <c r="S18" s="1"/>
    </row>
    <row r="19" spans="1:20" x14ac:dyDescent="0.2">
      <c r="A19" s="1"/>
      <c r="B19" s="1"/>
      <c r="C19" s="74"/>
      <c r="D19" s="75"/>
      <c r="E19" s="75"/>
      <c r="F19" s="76"/>
      <c r="G19" s="1"/>
      <c r="I19" s="2">
        <f>IF($D$23="muy intenso",9,0)</f>
        <v>0</v>
      </c>
      <c r="J19" s="2">
        <f>IF($D$27="50 - 79",2,0)</f>
        <v>0</v>
      </c>
      <c r="K19" s="2">
        <f>IF($D$31="15 - 19",2,0)</f>
        <v>0</v>
      </c>
      <c r="L19" s="2">
        <f>IF($D$35="mala",2,0)</f>
        <v>0</v>
      </c>
      <c r="M19" s="2">
        <f>IF($D$39="rápido",1.5,0)</f>
        <v>0</v>
      </c>
      <c r="N19" s="2">
        <f>IF($D$43="4 - 8",1,0)</f>
        <v>0</v>
      </c>
      <c r="Q19" s="1"/>
      <c r="R19" s="17"/>
      <c r="S19" s="17"/>
    </row>
    <row r="20" spans="1:20" x14ac:dyDescent="0.2">
      <c r="A20" s="1"/>
      <c r="B20" s="1"/>
      <c r="C20" s="77"/>
      <c r="D20" s="78"/>
      <c r="E20" s="78"/>
      <c r="F20" s="79"/>
      <c r="G20" s="1"/>
      <c r="I20" s="2">
        <f>IF($D$23="cercano al máximo",13,0)</f>
        <v>0</v>
      </c>
      <c r="J20" s="2">
        <f>IF($D$27="&gt;80",3,0)</f>
        <v>0</v>
      </c>
      <c r="K20" s="2">
        <f>IF($D$31="≥20",3,0)</f>
        <v>0</v>
      </c>
      <c r="L20" s="2">
        <f>IF($D$35="muy mala",3,0)</f>
        <v>0</v>
      </c>
      <c r="M20" s="2">
        <f>IF($D$39="muy rápido",2,0)</f>
        <v>0</v>
      </c>
      <c r="N20" s="2">
        <f>IF($D$43="≥8",1.5,0)</f>
        <v>0</v>
      </c>
      <c r="Q20" s="1"/>
      <c r="R20" s="4"/>
      <c r="S20" s="19"/>
    </row>
    <row r="21" spans="1:20" x14ac:dyDescent="0.2">
      <c r="C21" s="24" t="s">
        <v>27</v>
      </c>
      <c r="G21" s="1"/>
      <c r="K21" s="2">
        <f>IF(AND(J23=3,K16=0.5),2.5,0)</f>
        <v>0</v>
      </c>
      <c r="Q21" s="1"/>
      <c r="R21" s="18"/>
      <c r="S21" s="1"/>
    </row>
    <row r="22" spans="1:20" x14ac:dyDescent="0.2">
      <c r="I22" s="2" t="s">
        <v>28</v>
      </c>
      <c r="J22" s="2" t="s">
        <v>28</v>
      </c>
      <c r="K22" s="2" t="s">
        <v>28</v>
      </c>
      <c r="L22" s="2" t="s">
        <v>28</v>
      </c>
      <c r="M22" s="2" t="s">
        <v>28</v>
      </c>
      <c r="N22" s="2" t="s">
        <v>28</v>
      </c>
      <c r="O22" s="2" t="s">
        <v>29</v>
      </c>
      <c r="Q22" s="1"/>
      <c r="R22" s="1"/>
      <c r="S22" s="1"/>
    </row>
    <row r="23" spans="1:20" x14ac:dyDescent="0.2">
      <c r="A23" s="44" t="s">
        <v>11</v>
      </c>
      <c r="B23" s="60"/>
      <c r="C23" s="80"/>
      <c r="D23" s="48" t="s">
        <v>35</v>
      </c>
      <c r="E23" s="49"/>
      <c r="F23" s="50"/>
      <c r="I23" s="2">
        <f t="shared" ref="I23:N23" si="0">SUM(I16:I20)</f>
        <v>1</v>
      </c>
      <c r="J23" s="2">
        <f t="shared" si="0"/>
        <v>0.5</v>
      </c>
      <c r="K23" s="2">
        <f>SUM(K16:K21)</f>
        <v>0.5</v>
      </c>
      <c r="L23" s="2">
        <f t="shared" si="0"/>
        <v>1</v>
      </c>
      <c r="M23" s="2">
        <f t="shared" si="0"/>
        <v>1</v>
      </c>
      <c r="N23" s="2">
        <f t="shared" si="0"/>
        <v>0.25</v>
      </c>
      <c r="O23" s="26">
        <f>PRODUCT(I23:N23)</f>
        <v>6.25E-2</v>
      </c>
      <c r="Q23" s="1"/>
      <c r="R23" s="17"/>
      <c r="S23" s="20"/>
    </row>
    <row r="24" spans="1:20" x14ac:dyDescent="0.2">
      <c r="A24" s="60"/>
      <c r="B24" s="60"/>
      <c r="C24" s="80"/>
      <c r="D24" s="51"/>
      <c r="E24" s="52"/>
      <c r="F24" s="53"/>
      <c r="I24" s="2"/>
      <c r="Q24" s="1"/>
      <c r="R24" s="4"/>
      <c r="S24" s="4"/>
    </row>
    <row r="25" spans="1:20" x14ac:dyDescent="0.2">
      <c r="N25" s="1"/>
      <c r="O25" s="1"/>
      <c r="P25" s="1"/>
      <c r="Q25" s="1"/>
      <c r="R25" s="4"/>
      <c r="S25" s="4"/>
      <c r="T25" s="1"/>
    </row>
    <row r="26" spans="1:20" x14ac:dyDescent="0.2">
      <c r="N26" s="1"/>
      <c r="O26" s="1"/>
      <c r="P26" s="1"/>
      <c r="Q26" s="1"/>
      <c r="R26" s="1"/>
      <c r="S26" s="1"/>
      <c r="T26" s="1"/>
    </row>
    <row r="27" spans="1:20" x14ac:dyDescent="0.2">
      <c r="A27" s="81" t="s">
        <v>10</v>
      </c>
      <c r="B27" s="82"/>
      <c r="C27" s="83"/>
      <c r="D27" s="46" t="s">
        <v>5</v>
      </c>
      <c r="N27" s="4"/>
      <c r="O27" s="4"/>
      <c r="P27" s="4"/>
      <c r="Q27" s="4"/>
      <c r="R27" s="4"/>
      <c r="S27" s="4"/>
      <c r="T27" s="1"/>
    </row>
    <row r="28" spans="1:20" x14ac:dyDescent="0.2">
      <c r="A28" s="82"/>
      <c r="B28" s="82"/>
      <c r="C28" s="83"/>
      <c r="D28" s="47"/>
      <c r="N28" s="4"/>
      <c r="O28" s="4"/>
      <c r="P28" s="4"/>
      <c r="Q28" s="4"/>
      <c r="R28" s="4"/>
      <c r="S28" s="4"/>
      <c r="T28" s="1"/>
    </row>
    <row r="29" spans="1:20" x14ac:dyDescent="0.2">
      <c r="N29" s="4"/>
      <c r="O29" s="4"/>
      <c r="P29" s="4"/>
      <c r="Q29" s="4"/>
      <c r="R29" s="4"/>
      <c r="S29" s="4"/>
      <c r="T29" s="1"/>
    </row>
    <row r="30" spans="1:20" x14ac:dyDescent="0.2">
      <c r="N30" s="4"/>
      <c r="O30" s="4"/>
      <c r="P30" s="4"/>
      <c r="Q30" s="4"/>
      <c r="R30" s="4"/>
      <c r="S30" s="4"/>
      <c r="T30" s="1"/>
    </row>
    <row r="31" spans="1:20" x14ac:dyDescent="0.2">
      <c r="A31" s="44" t="s">
        <v>12</v>
      </c>
      <c r="B31" s="44"/>
      <c r="C31" s="45"/>
      <c r="D31" s="46" t="s">
        <v>13</v>
      </c>
      <c r="N31" s="4"/>
      <c r="O31" s="4"/>
      <c r="P31" s="4"/>
      <c r="Q31" s="4"/>
      <c r="R31" s="4"/>
      <c r="S31" s="4"/>
      <c r="T31" s="1"/>
    </row>
    <row r="32" spans="1:20" ht="12.75" customHeight="1" x14ac:dyDescent="0.2">
      <c r="A32" s="44"/>
      <c r="B32" s="44"/>
      <c r="C32" s="45"/>
      <c r="D32" s="47"/>
      <c r="N32" s="4"/>
      <c r="O32" s="4"/>
      <c r="P32" s="4"/>
      <c r="Q32" s="4"/>
      <c r="R32" s="4"/>
      <c r="S32" s="4"/>
      <c r="T32" s="1"/>
    </row>
    <row r="33" spans="1:20" ht="12.75" customHeight="1" x14ac:dyDescent="0.2">
      <c r="N33" s="4"/>
      <c r="O33" s="4"/>
      <c r="P33" s="4"/>
      <c r="Q33" s="4"/>
      <c r="R33" s="4"/>
      <c r="S33" s="4"/>
      <c r="T33" s="1"/>
    </row>
    <row r="34" spans="1:20" ht="12.75" customHeight="1" x14ac:dyDescent="0.2">
      <c r="N34" s="4"/>
      <c r="O34" s="4"/>
      <c r="P34" s="4"/>
      <c r="Q34" s="4"/>
      <c r="R34" s="4"/>
      <c r="S34" s="4"/>
      <c r="T34" s="1"/>
    </row>
    <row r="35" spans="1:20" ht="12.75" customHeight="1" x14ac:dyDescent="0.2">
      <c r="A35" s="44" t="s">
        <v>17</v>
      </c>
      <c r="B35" s="44"/>
      <c r="C35" s="45"/>
      <c r="D35" s="64" t="s">
        <v>40</v>
      </c>
      <c r="E35" s="65"/>
      <c r="N35" s="4"/>
      <c r="O35" s="4"/>
      <c r="P35" s="4"/>
      <c r="Q35" s="4"/>
      <c r="R35" s="4"/>
      <c r="S35" s="4"/>
      <c r="T35" s="1"/>
    </row>
    <row r="36" spans="1:20" ht="12.75" customHeight="1" x14ac:dyDescent="0.2">
      <c r="A36" s="44"/>
      <c r="B36" s="44"/>
      <c r="C36" s="45"/>
      <c r="D36" s="66"/>
      <c r="E36" s="67"/>
      <c r="N36" s="4"/>
      <c r="O36" s="4"/>
      <c r="P36" s="4"/>
      <c r="Q36" s="4"/>
      <c r="R36" s="4"/>
      <c r="S36" s="4"/>
      <c r="T36" s="1"/>
    </row>
    <row r="37" spans="1:20" ht="12.75" customHeight="1" x14ac:dyDescent="0.2">
      <c r="N37" s="4"/>
      <c r="O37" s="4"/>
      <c r="P37" s="4"/>
      <c r="Q37" s="4"/>
      <c r="R37" s="4"/>
      <c r="S37" s="4"/>
      <c r="T37" s="1"/>
    </row>
    <row r="38" spans="1:20" ht="12.75" customHeight="1" x14ac:dyDescent="0.2">
      <c r="N38" s="4"/>
      <c r="O38" s="4"/>
      <c r="P38" s="4"/>
      <c r="Q38" s="4"/>
      <c r="R38" s="4"/>
      <c r="S38" s="4"/>
      <c r="T38" s="1"/>
    </row>
    <row r="39" spans="1:20" ht="12.75" customHeight="1" x14ac:dyDescent="0.2">
      <c r="A39" s="44" t="s">
        <v>24</v>
      </c>
      <c r="B39" s="44"/>
      <c r="C39" s="45"/>
      <c r="D39" s="64" t="s">
        <v>45</v>
      </c>
      <c r="E39" s="65"/>
      <c r="N39" s="4"/>
      <c r="O39" s="4"/>
      <c r="P39" s="4"/>
      <c r="Q39" s="4"/>
      <c r="R39" s="4"/>
      <c r="S39" s="4"/>
      <c r="T39" s="1"/>
    </row>
    <row r="40" spans="1:20" ht="12.75" customHeight="1" x14ac:dyDescent="0.2">
      <c r="A40" s="44"/>
      <c r="B40" s="44"/>
      <c r="C40" s="45"/>
      <c r="D40" s="66"/>
      <c r="E40" s="67"/>
      <c r="N40" s="4"/>
      <c r="O40" s="4"/>
      <c r="P40" s="4"/>
      <c r="Q40" s="4"/>
      <c r="R40" s="4"/>
      <c r="S40" s="4"/>
      <c r="T40" s="1"/>
    </row>
    <row r="41" spans="1:20" ht="12.75" customHeight="1" x14ac:dyDescent="0.2">
      <c r="N41" s="4"/>
      <c r="O41" s="4"/>
      <c r="P41" s="4"/>
      <c r="Q41" s="4"/>
      <c r="R41" s="4"/>
      <c r="S41" s="4"/>
      <c r="T41" s="1"/>
    </row>
    <row r="42" spans="1:20" ht="12.75" customHeight="1" x14ac:dyDescent="0.2">
      <c r="N42" s="4"/>
      <c r="O42" s="4"/>
      <c r="P42" s="4"/>
      <c r="Q42" s="4"/>
      <c r="R42" s="4"/>
      <c r="S42" s="4"/>
      <c r="T42" s="1"/>
    </row>
    <row r="43" spans="1:20" ht="12.75" customHeight="1" x14ac:dyDescent="0.2">
      <c r="A43" s="44" t="s">
        <v>26</v>
      </c>
      <c r="B43" s="44"/>
      <c r="C43" s="45"/>
      <c r="D43" s="64" t="s">
        <v>20</v>
      </c>
      <c r="E43" s="65"/>
      <c r="N43" s="4"/>
      <c r="O43" s="4"/>
      <c r="P43" s="4"/>
      <c r="Q43" s="4"/>
      <c r="R43" s="4"/>
      <c r="S43" s="4"/>
      <c r="T43" s="1"/>
    </row>
    <row r="44" spans="1:20" x14ac:dyDescent="0.2">
      <c r="A44" s="44"/>
      <c r="B44" s="44"/>
      <c r="C44" s="45"/>
      <c r="D44" s="66"/>
      <c r="E44" s="67"/>
      <c r="N44" s="4"/>
      <c r="O44" s="4"/>
      <c r="P44" s="4"/>
      <c r="Q44" s="4"/>
      <c r="R44" s="4"/>
      <c r="S44" s="4"/>
      <c r="T44" s="1"/>
    </row>
    <row r="45" spans="1:20" x14ac:dyDescent="0.2">
      <c r="N45" s="1"/>
      <c r="O45" s="1"/>
      <c r="P45" s="1"/>
      <c r="Q45" s="1"/>
      <c r="R45" s="17"/>
      <c r="S45" s="18"/>
      <c r="T45" s="1"/>
    </row>
    <row r="46" spans="1:20" x14ac:dyDescent="0.2">
      <c r="N46" s="4"/>
      <c r="O46" s="4"/>
      <c r="P46" s="4"/>
      <c r="Q46" s="4"/>
      <c r="R46" s="4"/>
      <c r="S46" s="4"/>
      <c r="T46" s="1"/>
    </row>
    <row r="47" spans="1:20" x14ac:dyDescent="0.2">
      <c r="N47" s="4"/>
      <c r="O47" s="4"/>
      <c r="P47" s="4"/>
      <c r="Q47" s="4"/>
      <c r="R47" s="4"/>
      <c r="S47" s="4"/>
      <c r="T47" s="1"/>
    </row>
    <row r="48" spans="1:20" x14ac:dyDescent="0.2">
      <c r="N48" s="4"/>
      <c r="O48" s="4"/>
      <c r="P48" s="4"/>
      <c r="Q48" s="4"/>
      <c r="R48" s="4"/>
      <c r="S48" s="4"/>
      <c r="T48" s="1"/>
    </row>
    <row r="49" spans="14:20" x14ac:dyDescent="0.2">
      <c r="N49" s="4"/>
      <c r="O49" s="4"/>
      <c r="P49" s="4"/>
      <c r="Q49" s="4"/>
      <c r="R49" s="4"/>
      <c r="S49" s="4"/>
      <c r="T49" s="1"/>
    </row>
    <row r="50" spans="14:20" x14ac:dyDescent="0.2">
      <c r="N50" s="4"/>
      <c r="O50" s="4"/>
      <c r="P50" s="4"/>
      <c r="Q50" s="4"/>
      <c r="R50" s="4"/>
      <c r="S50" s="4"/>
      <c r="T50" s="1"/>
    </row>
    <row r="51" spans="14:20" x14ac:dyDescent="0.2">
      <c r="N51" s="4"/>
      <c r="O51" s="4"/>
      <c r="P51" s="4"/>
      <c r="Q51" s="4"/>
      <c r="R51" s="4"/>
      <c r="S51" s="4"/>
      <c r="T51" s="1"/>
    </row>
    <row r="52" spans="14:20" x14ac:dyDescent="0.2">
      <c r="N52" s="4"/>
      <c r="O52" s="4"/>
      <c r="P52" s="4"/>
      <c r="Q52" s="4"/>
      <c r="R52" s="4"/>
      <c r="S52" s="4"/>
      <c r="T52" s="1"/>
    </row>
    <row r="53" spans="14:20" x14ac:dyDescent="0.2">
      <c r="N53" s="4"/>
      <c r="O53" s="4"/>
      <c r="P53" s="4"/>
      <c r="Q53" s="4"/>
      <c r="R53" s="4"/>
      <c r="S53" s="4"/>
      <c r="T53" s="1"/>
    </row>
    <row r="54" spans="14:20" x14ac:dyDescent="0.2">
      <c r="N54" s="4"/>
      <c r="O54" s="4"/>
      <c r="P54" s="4"/>
      <c r="Q54" s="4"/>
      <c r="R54" s="4"/>
      <c r="S54" s="4"/>
      <c r="T54" s="1"/>
    </row>
    <row r="55" spans="14:20" x14ac:dyDescent="0.2">
      <c r="N55" s="4"/>
      <c r="O55" s="4"/>
      <c r="P55" s="4"/>
      <c r="Q55" s="4"/>
      <c r="R55" s="4"/>
      <c r="S55" s="4"/>
      <c r="T55" s="1"/>
    </row>
    <row r="56" spans="14:20" x14ac:dyDescent="0.2">
      <c r="N56" s="4"/>
      <c r="O56" s="4"/>
      <c r="P56" s="4"/>
      <c r="Q56" s="4"/>
      <c r="R56" s="4"/>
      <c r="S56" s="4"/>
      <c r="T56" s="1"/>
    </row>
    <row r="57" spans="14:20" x14ac:dyDescent="0.2">
      <c r="N57" s="4"/>
      <c r="O57" s="4"/>
      <c r="P57" s="4"/>
      <c r="Q57" s="4"/>
      <c r="R57" s="4"/>
      <c r="S57" s="4"/>
      <c r="T57" s="1"/>
    </row>
    <row r="58" spans="14:20" x14ac:dyDescent="0.2">
      <c r="N58" s="4"/>
      <c r="O58" s="4"/>
      <c r="P58" s="4"/>
      <c r="Q58" s="4"/>
      <c r="R58" s="4"/>
      <c r="S58" s="4"/>
      <c r="T58" s="1"/>
    </row>
    <row r="59" spans="14:20" x14ac:dyDescent="0.2">
      <c r="N59" s="4"/>
      <c r="O59" s="4"/>
      <c r="P59" s="4"/>
      <c r="Q59" s="4"/>
      <c r="R59" s="4"/>
      <c r="S59" s="4"/>
      <c r="T59" s="1"/>
    </row>
    <row r="60" spans="14:20" x14ac:dyDescent="0.2">
      <c r="N60" s="4"/>
      <c r="O60" s="4"/>
      <c r="P60" s="4"/>
      <c r="Q60" s="4"/>
      <c r="R60" s="4"/>
      <c r="S60" s="4"/>
      <c r="T60" s="1"/>
    </row>
    <row r="61" spans="14:20" x14ac:dyDescent="0.2">
      <c r="N61" s="4"/>
      <c r="O61" s="4"/>
      <c r="P61" s="4"/>
      <c r="Q61" s="4"/>
      <c r="R61" s="4"/>
      <c r="S61" s="4"/>
      <c r="T61" s="1"/>
    </row>
    <row r="62" spans="14:20" x14ac:dyDescent="0.2">
      <c r="N62" s="4"/>
      <c r="O62" s="4"/>
      <c r="P62" s="4"/>
      <c r="Q62" s="4"/>
      <c r="R62" s="4"/>
      <c r="S62" s="4"/>
      <c r="T62" s="1"/>
    </row>
    <row r="63" spans="14:20" x14ac:dyDescent="0.2">
      <c r="N63" s="4"/>
      <c r="O63" s="4"/>
      <c r="P63" s="4"/>
      <c r="Q63" s="4"/>
      <c r="R63" s="4"/>
      <c r="S63" s="4"/>
      <c r="T63" s="1"/>
    </row>
    <row r="64" spans="14:20" x14ac:dyDescent="0.2">
      <c r="N64" s="1"/>
      <c r="O64" s="1"/>
      <c r="P64" s="1"/>
      <c r="Q64" s="1"/>
      <c r="R64" s="1"/>
      <c r="S64" s="21"/>
      <c r="T64" s="1"/>
    </row>
    <row r="65" spans="14:20" x14ac:dyDescent="0.2">
      <c r="N65" s="1"/>
      <c r="O65" s="1"/>
      <c r="P65" s="1"/>
      <c r="Q65" s="1"/>
      <c r="R65" s="1"/>
      <c r="S65" s="1"/>
      <c r="T65" s="1"/>
    </row>
    <row r="66" spans="14:20" x14ac:dyDescent="0.2">
      <c r="N66" s="1"/>
      <c r="O66" s="1"/>
      <c r="P66" s="1"/>
      <c r="Q66" s="1"/>
      <c r="R66" s="1"/>
      <c r="S66" s="1"/>
      <c r="T66" s="1"/>
    </row>
    <row r="67" spans="14:20" x14ac:dyDescent="0.2">
      <c r="N67" s="22"/>
      <c r="O67" s="20"/>
      <c r="P67" s="1"/>
      <c r="Q67" s="1"/>
      <c r="R67" s="1"/>
      <c r="S67" s="1"/>
      <c r="T67" s="1"/>
    </row>
    <row r="68" spans="14:20" x14ac:dyDescent="0.2">
      <c r="N68" s="1"/>
      <c r="O68" s="1"/>
      <c r="P68" s="1"/>
      <c r="Q68" s="1"/>
      <c r="R68" s="1"/>
      <c r="S68" s="1"/>
      <c r="T68" s="1"/>
    </row>
    <row r="69" spans="14:20" x14ac:dyDescent="0.2">
      <c r="N69" s="1"/>
      <c r="O69" s="1"/>
      <c r="P69" s="1"/>
      <c r="Q69" s="1"/>
      <c r="R69" s="1"/>
      <c r="S69" s="1"/>
      <c r="T69" s="1"/>
    </row>
    <row r="70" spans="14:20" x14ac:dyDescent="0.2">
      <c r="N70" s="4"/>
      <c r="O70" s="4"/>
      <c r="P70" s="1"/>
      <c r="Q70" s="1"/>
      <c r="R70" s="1"/>
      <c r="S70" s="1"/>
      <c r="T70" s="1"/>
    </row>
    <row r="71" spans="14:20" x14ac:dyDescent="0.2">
      <c r="N71" s="4"/>
      <c r="O71" s="4"/>
      <c r="P71" s="1"/>
      <c r="Q71" s="1"/>
      <c r="R71" s="1"/>
      <c r="S71" s="1"/>
      <c r="T71" s="1"/>
    </row>
    <row r="72" spans="14:20" x14ac:dyDescent="0.2">
      <c r="N72" s="4"/>
      <c r="O72" s="4"/>
      <c r="P72" s="1"/>
      <c r="Q72" s="1"/>
      <c r="R72" s="1"/>
      <c r="S72" s="1"/>
      <c r="T72" s="1"/>
    </row>
    <row r="73" spans="14:20" x14ac:dyDescent="0.2">
      <c r="N73" s="1"/>
      <c r="O73" s="23"/>
      <c r="P73" s="1"/>
      <c r="Q73" s="1"/>
      <c r="R73" s="1"/>
      <c r="S73" s="1"/>
      <c r="T73" s="1"/>
    </row>
    <row r="74" spans="14:20" x14ac:dyDescent="0.2">
      <c r="N74" s="1"/>
      <c r="O74" s="1"/>
      <c r="P74" s="1"/>
      <c r="Q74" s="1"/>
      <c r="R74" s="1"/>
      <c r="S74" s="1"/>
      <c r="T74" s="1"/>
    </row>
    <row r="75" spans="14:20" x14ac:dyDescent="0.2">
      <c r="N75" s="4"/>
      <c r="O75" s="4"/>
      <c r="P75" s="1"/>
      <c r="Q75" s="1"/>
      <c r="R75" s="1"/>
      <c r="S75" s="1"/>
      <c r="T75" s="1"/>
    </row>
    <row r="76" spans="14:20" x14ac:dyDescent="0.2">
      <c r="N76" s="4"/>
      <c r="O76" s="4"/>
      <c r="P76" s="1"/>
      <c r="Q76" s="1"/>
      <c r="R76" s="1"/>
      <c r="S76" s="1"/>
      <c r="T76" s="1"/>
    </row>
    <row r="77" spans="14:20" x14ac:dyDescent="0.2">
      <c r="N77" s="4"/>
      <c r="O77" s="4"/>
      <c r="P77" s="1"/>
      <c r="Q77" s="1"/>
      <c r="R77" s="1"/>
      <c r="S77" s="1"/>
      <c r="T77" s="1"/>
    </row>
    <row r="78" spans="14:20" x14ac:dyDescent="0.2">
      <c r="N78" s="1"/>
      <c r="O78" s="21"/>
      <c r="P78" s="1"/>
      <c r="Q78" s="1"/>
      <c r="R78" s="1"/>
      <c r="S78" s="1"/>
      <c r="T78" s="1"/>
    </row>
    <row r="79" spans="14:20" x14ac:dyDescent="0.2">
      <c r="N79" s="1"/>
      <c r="O79" s="1"/>
      <c r="P79" s="1"/>
      <c r="Q79" s="1"/>
      <c r="R79" s="1"/>
      <c r="S79" s="1"/>
      <c r="T79" s="1"/>
    </row>
    <row r="81" spans="13:15" x14ac:dyDescent="0.2">
      <c r="N81" s="9"/>
      <c r="O81" s="9"/>
    </row>
    <row r="82" spans="13:15" x14ac:dyDescent="0.2">
      <c r="N82" s="9"/>
      <c r="O82" s="9"/>
    </row>
    <row r="83" spans="13:15" x14ac:dyDescent="0.2">
      <c r="M83" s="1"/>
      <c r="N83" s="1"/>
      <c r="O83" s="1"/>
    </row>
    <row r="84" spans="13:15" x14ac:dyDescent="0.2">
      <c r="M84" s="1"/>
      <c r="N84" s="19"/>
      <c r="O84" s="19"/>
    </row>
    <row r="85" spans="13:15" x14ac:dyDescent="0.2">
      <c r="M85" s="1"/>
      <c r="N85" s="19"/>
      <c r="O85" s="19"/>
    </row>
    <row r="86" spans="13:15" x14ac:dyDescent="0.2">
      <c r="M86" s="1"/>
      <c r="N86" s="1"/>
      <c r="O86" s="1"/>
    </row>
    <row r="87" spans="13:15" x14ac:dyDescent="0.2">
      <c r="M87" s="1"/>
      <c r="N87" s="20"/>
      <c r="O87" s="1"/>
    </row>
    <row r="88" spans="13:15" x14ac:dyDescent="0.2">
      <c r="M88" s="1"/>
      <c r="N88" s="19"/>
      <c r="O88" s="1"/>
    </row>
    <row r="89" spans="13:15" x14ac:dyDescent="0.2">
      <c r="M89" s="1"/>
      <c r="N89" s="19"/>
      <c r="O89" s="1"/>
    </row>
    <row r="90" spans="13:15" x14ac:dyDescent="0.2">
      <c r="M90" s="1"/>
      <c r="N90" s="19"/>
      <c r="O90" s="1"/>
    </row>
    <row r="91" spans="13:15" x14ac:dyDescent="0.2">
      <c r="M91" s="1"/>
      <c r="N91" s="20"/>
      <c r="O91" s="1"/>
    </row>
    <row r="92" spans="13:15" x14ac:dyDescent="0.2">
      <c r="M92" s="1"/>
      <c r="N92" s="1"/>
      <c r="O92" s="1"/>
    </row>
    <row r="93" spans="13:15" x14ac:dyDescent="0.2">
      <c r="M93" s="1"/>
      <c r="N93" s="1"/>
      <c r="O93" s="1"/>
    </row>
    <row r="94" spans="13:15" x14ac:dyDescent="0.2">
      <c r="M94" s="1"/>
      <c r="N94" s="1"/>
      <c r="O94" s="1"/>
    </row>
  </sheetData>
  <sheetProtection algorithmName="SHA-512" hashValue="yudD4UolaiTaupYotfFri5w2gWhsNYxTU7QlaK9oNhZYyE80H/Au+Q+iT5tx/snv5m+AFAlD3e/s7OSsP2ai0A==" saltValue="7DgcMBcLF5ErFR7I7oSytg==" spinCount="100000" sheet="1" objects="1" scenarios="1" selectLockedCells="1"/>
  <mergeCells count="21">
    <mergeCell ref="A35:C36"/>
    <mergeCell ref="A43:C44"/>
    <mergeCell ref="D43:E44"/>
    <mergeCell ref="C13:F20"/>
    <mergeCell ref="A23:C24"/>
    <mergeCell ref="D35:E36"/>
    <mergeCell ref="A39:C40"/>
    <mergeCell ref="D39:E40"/>
    <mergeCell ref="D27:D28"/>
    <mergeCell ref="A27:C28"/>
    <mergeCell ref="A1:G1"/>
    <mergeCell ref="B4:B5"/>
    <mergeCell ref="C4:F5"/>
    <mergeCell ref="B7:B8"/>
    <mergeCell ref="C7:F8"/>
    <mergeCell ref="C10:D11"/>
    <mergeCell ref="A31:C32"/>
    <mergeCell ref="D31:D32"/>
    <mergeCell ref="D23:F24"/>
    <mergeCell ref="B10:B11"/>
    <mergeCell ref="A13:B14"/>
  </mergeCells>
  <phoneticPr fontId="2" type="noConversion"/>
  <dataValidations count="10">
    <dataValidation type="list" showInputMessage="1" showErrorMessage="1" errorTitle="Tipo de agarre" error="Seleccionar uno de los valores de la lista desplegable." sqref="C42">
      <formula1>$L$10:$L$12</formula1>
    </dataValidation>
    <dataValidation type="decimal" showInputMessage="1" showErrorMessage="1" errorTitle="Ángulo de asimetría" error="El valor del ángulo de asimetría debe estar comprendido entre 0º y 135º." sqref="C41">
      <formula1>0</formula1>
      <formula2>135</formula2>
    </dataValidation>
    <dataValidation type="list" showInputMessage="1" showErrorMessage="1" errorTitle="Tipo de agarre en destino" error="Seleccionar uno de los valores de la lista desplegable." sqref="D42">
      <formula1>$L$10:$L$12</formula1>
    </dataValidation>
    <dataValidation type="list" showInputMessage="1" showErrorMessage="1" errorTitle="Intensidad del esfuerzo" error="Elegir uno de los valores de la lista desplegable." sqref="D23:F24">
      <formula1>$I$10:$I$14</formula1>
    </dataValidation>
    <dataValidation type="list" showInputMessage="1" showErrorMessage="1" errorTitle="Duración del esfuerzo (%)" error="Elegir uno de los valores de la lista desplegable." sqref="D27:D28">
      <formula1>$J$10:$J$14</formula1>
    </dataValidation>
    <dataValidation type="list" showInputMessage="1" showErrorMessage="1" errorTitle="Esfuerzos por minuto" error="Seleccionar uno de los valores de la lista." promptTitle="Control en el destino" sqref="D31:D32">
      <formula1>$K$10:$K$14</formula1>
    </dataValidation>
    <dataValidation type="list" showInputMessage="1" showErrorMessage="1" errorTitle="Velocidad / ritmo de trabajo" error="Elegir uno de los valores de la lista desplegable." sqref="D39:E40">
      <formula1>$M$10:$M$14</formula1>
    </dataValidation>
    <dataValidation type="list" showInputMessage="1" showErrorMessage="1" errorTitle="Duración de la tarea por día" error="Elegir uno de los valores de la lista desplegable." sqref="D43:E44">
      <formula1>$N$10:$N$14</formula1>
    </dataValidation>
    <dataValidation type="list" showInputMessage="1" showErrorMessage="1" errorTitle="Postura mano / muñeca" error="Elegir uno de los valores de la lista desplegable." sqref="D35:E36">
      <formula1>$L$10:$L$14</formula1>
    </dataValidation>
    <dataValidation type="custom" showInputMessage="1" showErrorMessage="1" errorTitle="Ángulo de asimetría en destino" error="La casilla de &quot;Control significativo en el destino&quot; debe indicar &quot;Sí&quot; y el valor del ángulo de asimetría debe estar comprendido entre 0º y 135º." sqref="D41">
      <formula1>AND($D$31="Si",#REF!&gt;=0,#REF!&lt;=135)</formula1>
    </dataValidation>
  </dataValidations>
  <pageMargins left="0.75" right="0.75" top="1" bottom="1" header="0" footer="0"/>
  <pageSetup paperSize="9" orientation="portrait" r:id="rId1"/>
  <headerFooter alignWithMargins="0"/>
  <ignoredErrors>
    <ignoredError sqref="K23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autoPageBreaks="0"/>
  </sheetPr>
  <dimension ref="A1:H41"/>
  <sheetViews>
    <sheetView showGridLines="0" showRowColHeaders="0" zoomScale="125" zoomScaleNormal="125" workbookViewId="0">
      <selection activeCell="I22" sqref="I22"/>
    </sheetView>
  </sheetViews>
  <sheetFormatPr baseColWidth="10" defaultRowHeight="12.75" x14ac:dyDescent="0.2"/>
  <cols>
    <col min="1" max="1" customWidth="true" width="10.7109375" collapsed="false"/>
    <col min="4" max="4" customWidth="true" width="8.28515625" collapsed="false"/>
    <col min="5" max="5" customWidth="true" width="1.0" collapsed="false"/>
    <col min="6" max="6" customWidth="true" width="17.28515625" collapsed="false"/>
    <col min="7" max="7" customWidth="true" width="16.140625" collapsed="false"/>
  </cols>
  <sheetData>
    <row r="1" spans="1:8" ht="15" x14ac:dyDescent="0.2">
      <c r="A1" s="86" t="s">
        <v>30</v>
      </c>
      <c r="B1" s="87"/>
      <c r="C1" s="87"/>
      <c r="D1" s="87"/>
      <c r="E1" s="87"/>
      <c r="F1" s="87"/>
      <c r="G1" s="87"/>
      <c r="H1" s="88"/>
    </row>
    <row r="3" spans="1:8" ht="16.5" customHeight="1" x14ac:dyDescent="0.2">
      <c r="G3" s="31" t="s">
        <v>49</v>
      </c>
    </row>
    <row r="4" spans="1:8" ht="12.75" customHeight="1" x14ac:dyDescent="0.2">
      <c r="B4" s="89" t="s">
        <v>31</v>
      </c>
      <c r="C4" s="89"/>
      <c r="D4" s="89"/>
      <c r="E4" s="89"/>
      <c r="F4" s="29" t="str">
        <f>'HOJA DE DATOS'!D23</f>
        <v>Ligero</v>
      </c>
      <c r="G4" s="29">
        <f>'HOJA DE DATOS'!I23</f>
        <v>1</v>
      </c>
    </row>
    <row r="5" spans="1:8" ht="12.75" customHeight="1" x14ac:dyDescent="0.2">
      <c r="F5" s="30"/>
    </row>
    <row r="6" spans="1:8" x14ac:dyDescent="0.2">
      <c r="B6" s="88" t="s">
        <v>53</v>
      </c>
      <c r="C6" s="88"/>
      <c r="D6" s="88"/>
      <c r="E6" s="88"/>
      <c r="F6" s="29" t="str">
        <f>'HOJA DE DATOS'!D27</f>
        <v>&lt;10</v>
      </c>
      <c r="G6" s="29">
        <f>'HOJA DE DATOS'!J23</f>
        <v>0.5</v>
      </c>
    </row>
    <row r="7" spans="1:8" ht="14.25" x14ac:dyDescent="0.2">
      <c r="B7" s="6"/>
      <c r="C7" s="6"/>
      <c r="D7" s="6"/>
      <c r="E7" s="6"/>
      <c r="F7" s="30"/>
    </row>
    <row r="8" spans="1:8" x14ac:dyDescent="0.2">
      <c r="B8" s="89" t="s">
        <v>32</v>
      </c>
      <c r="C8" s="89"/>
      <c r="D8" s="89"/>
      <c r="E8" s="89"/>
      <c r="F8" s="29" t="str">
        <f>'HOJA DE DATOS'!D31</f>
        <v>&lt;4</v>
      </c>
      <c r="G8" s="29">
        <f>'HOJA DE DATOS'!K23</f>
        <v>0.5</v>
      </c>
    </row>
    <row r="9" spans="1:8" ht="14.25" x14ac:dyDescent="0.2">
      <c r="B9" s="6"/>
      <c r="C9" s="6"/>
      <c r="D9" s="6"/>
      <c r="E9" s="6"/>
      <c r="F9" s="30"/>
      <c r="H9" s="2"/>
    </row>
    <row r="10" spans="1:8" x14ac:dyDescent="0.2">
      <c r="B10" s="89" t="s">
        <v>33</v>
      </c>
      <c r="C10" s="89"/>
      <c r="D10" s="89"/>
      <c r="E10" s="89"/>
      <c r="F10" s="29" t="str">
        <f>'HOJA DE DATOS'!D35</f>
        <v>Muy buena</v>
      </c>
      <c r="G10" s="29">
        <f>'HOJA DE DATOS'!L23</f>
        <v>1</v>
      </c>
    </row>
    <row r="11" spans="1:8" ht="14.25" x14ac:dyDescent="0.2">
      <c r="B11" s="6"/>
      <c r="C11" s="6"/>
      <c r="D11" s="6"/>
      <c r="E11" s="6"/>
      <c r="F11" s="30"/>
    </row>
    <row r="12" spans="1:8" x14ac:dyDescent="0.2">
      <c r="B12" s="89" t="s">
        <v>34</v>
      </c>
      <c r="C12" s="89"/>
      <c r="D12" s="89"/>
      <c r="E12" s="89"/>
      <c r="F12" s="29" t="str">
        <f>'HOJA DE DATOS'!D39</f>
        <v>Muy lento</v>
      </c>
      <c r="G12" s="29">
        <f>'HOJA DE DATOS'!M23</f>
        <v>1</v>
      </c>
    </row>
    <row r="13" spans="1:8" ht="14.25" x14ac:dyDescent="0.2">
      <c r="B13" s="6"/>
      <c r="C13" s="6"/>
      <c r="D13" s="6"/>
      <c r="E13" s="6"/>
      <c r="F13" s="30"/>
    </row>
    <row r="14" spans="1:8" x14ac:dyDescent="0.2">
      <c r="B14" s="89" t="s">
        <v>52</v>
      </c>
      <c r="C14" s="89"/>
      <c r="D14" s="89"/>
      <c r="E14" s="89"/>
      <c r="F14" s="29" t="str">
        <f>'HOJA DE DATOS'!D43</f>
        <v>≤1</v>
      </c>
      <c r="G14" s="29">
        <f>'HOJA DE DATOS'!N23</f>
        <v>0.25</v>
      </c>
    </row>
    <row r="15" spans="1:8" ht="14.25" x14ac:dyDescent="0.2">
      <c r="B15" s="6"/>
      <c r="C15" s="6"/>
      <c r="D15" s="6"/>
      <c r="E15" s="6"/>
    </row>
    <row r="16" spans="1:8" ht="15" thickBot="1" x14ac:dyDescent="0.25">
      <c r="A16" s="27"/>
      <c r="F16" s="28"/>
      <c r="G16" s="28"/>
      <c r="H16" s="31" t="s">
        <v>50</v>
      </c>
    </row>
    <row r="17" spans="1:8" ht="15" thickTop="1" x14ac:dyDescent="0.2">
      <c r="A17" s="5"/>
      <c r="F17" s="6"/>
      <c r="G17" s="6"/>
      <c r="H17" s="90">
        <f>'HOJA DE DATOS'!O23</f>
        <v>6.25E-2</v>
      </c>
    </row>
    <row r="18" spans="1:8" ht="14.25" x14ac:dyDescent="0.2">
      <c r="A18" s="5"/>
      <c r="F18" s="6"/>
      <c r="G18" s="6"/>
      <c r="H18" s="91"/>
    </row>
    <row r="19" spans="1:8" ht="15" thickBot="1" x14ac:dyDescent="0.25">
      <c r="A19" s="5"/>
      <c r="F19" s="6"/>
      <c r="G19" s="6"/>
      <c r="H19" s="92"/>
    </row>
    <row r="20" spans="1:8" ht="15" thickTop="1" x14ac:dyDescent="0.2">
      <c r="A20" s="5"/>
      <c r="F20" s="6"/>
      <c r="G20" s="6"/>
    </row>
    <row r="21" spans="1:8" x14ac:dyDescent="0.2">
      <c r="A21" s="37"/>
      <c r="B21" s="33"/>
      <c r="C21" s="33"/>
      <c r="D21" s="33"/>
      <c r="E21" s="33"/>
      <c r="F21" s="33"/>
      <c r="G21" s="10"/>
    </row>
    <row r="22" spans="1:8" ht="14.25" x14ac:dyDescent="0.2">
      <c r="A22" s="5"/>
      <c r="B22" s="93" t="s">
        <v>51</v>
      </c>
      <c r="C22" s="93"/>
      <c r="D22" s="93"/>
      <c r="E22" s="93"/>
      <c r="F22" s="93"/>
      <c r="G22" s="6"/>
    </row>
    <row r="23" spans="1:8" ht="14.25" x14ac:dyDescent="0.2">
      <c r="A23" s="5"/>
      <c r="G23" s="6"/>
    </row>
    <row r="24" spans="1:8" ht="14.25" x14ac:dyDescent="0.2">
      <c r="A24" s="5"/>
      <c r="B24" s="94" t="str">
        <f>IF(H17&lt;=3,"Trabajo probablemente seguro.",IF(AND(H17&gt;3,H17&lt;7),"Zona de incertidumbre. Se deberían realizar estudios más precisos.",IF(H17&gt;=7,"Trabajo probablemente peligroso."," ")))</f>
        <v>Trabajo probablemente seguro.</v>
      </c>
      <c r="C24" s="94"/>
      <c r="D24" s="94"/>
      <c r="E24" s="94"/>
      <c r="F24" s="94"/>
      <c r="G24" s="32"/>
    </row>
    <row r="25" spans="1:8" ht="14.25" x14ac:dyDescent="0.2">
      <c r="A25" s="5"/>
      <c r="B25" s="94"/>
      <c r="C25" s="94"/>
      <c r="D25" s="94"/>
      <c r="E25" s="94"/>
      <c r="F25" s="94"/>
      <c r="G25" s="32"/>
    </row>
    <row r="26" spans="1:8" ht="14.25" x14ac:dyDescent="0.2">
      <c r="A26" s="5"/>
      <c r="B26" s="94"/>
      <c r="C26" s="94"/>
      <c r="D26" s="94"/>
      <c r="E26" s="94"/>
      <c r="F26" s="94"/>
      <c r="G26" s="32"/>
    </row>
    <row r="27" spans="1:8" x14ac:dyDescent="0.2">
      <c r="B27" s="94"/>
      <c r="C27" s="94"/>
      <c r="D27" s="94"/>
      <c r="E27" s="94"/>
      <c r="F27" s="94"/>
    </row>
    <row r="28" spans="1:8" x14ac:dyDescent="0.2">
      <c r="A28" s="34"/>
      <c r="B28" s="94"/>
      <c r="C28" s="94"/>
      <c r="D28" s="94"/>
      <c r="E28" s="94"/>
      <c r="F28" s="94"/>
      <c r="G28" s="35"/>
    </row>
    <row r="29" spans="1:8" x14ac:dyDescent="0.2">
      <c r="A29" s="37"/>
      <c r="B29" s="33"/>
      <c r="C29" s="33"/>
      <c r="D29" s="33"/>
      <c r="E29" s="33"/>
      <c r="F29" s="33"/>
      <c r="G29" s="10"/>
    </row>
    <row r="30" spans="1:8" x14ac:dyDescent="0.2">
      <c r="A30" s="36"/>
      <c r="B30" s="33"/>
      <c r="C30" s="33"/>
      <c r="D30" s="33"/>
      <c r="E30" s="33"/>
      <c r="F30" s="33"/>
      <c r="G30" s="10"/>
    </row>
    <row r="31" spans="1:8" x14ac:dyDescent="0.2">
      <c r="B31" s="33"/>
      <c r="C31" s="33"/>
      <c r="D31" s="33"/>
      <c r="E31" s="33"/>
      <c r="F31" s="33"/>
    </row>
    <row r="32" spans="1:8" ht="14.25" x14ac:dyDescent="0.2">
      <c r="A32" s="38"/>
      <c r="B32" s="33"/>
      <c r="C32" s="33"/>
      <c r="D32" s="33"/>
      <c r="E32" s="33"/>
      <c r="F32" s="33"/>
      <c r="G32" s="39"/>
    </row>
    <row r="33" spans="1:7" ht="12.75" customHeight="1" x14ac:dyDescent="0.2">
      <c r="B33" s="33"/>
      <c r="C33" s="33"/>
      <c r="D33" s="33"/>
      <c r="E33" s="33"/>
      <c r="F33" s="33"/>
      <c r="G33" s="7"/>
    </row>
    <row r="34" spans="1:7" ht="12.75" customHeight="1" x14ac:dyDescent="0.2">
      <c r="A34" s="34"/>
      <c r="B34" s="33"/>
      <c r="C34" s="33"/>
      <c r="D34" s="33"/>
      <c r="E34" s="33"/>
      <c r="F34" s="33"/>
      <c r="G34" s="35"/>
    </row>
    <row r="35" spans="1:7" ht="12.75" customHeight="1" x14ac:dyDescent="0.2">
      <c r="F35" s="6"/>
    </row>
    <row r="36" spans="1:7" ht="12.75" customHeight="1" x14ac:dyDescent="0.2">
      <c r="A36" s="11"/>
      <c r="F36" s="6"/>
    </row>
    <row r="37" spans="1:7" ht="12.75" customHeight="1" x14ac:dyDescent="0.2">
      <c r="F37" s="6"/>
    </row>
    <row r="38" spans="1:7" ht="12.75" customHeight="1" x14ac:dyDescent="0.2">
      <c r="F38" s="6"/>
    </row>
    <row r="39" spans="1:7" ht="12.75" customHeight="1" x14ac:dyDescent="0.2">
      <c r="F39" s="6"/>
    </row>
    <row r="41" spans="1:7" ht="14.25" x14ac:dyDescent="0.2">
      <c r="A41" s="84"/>
      <c r="B41" s="85"/>
      <c r="C41" s="85"/>
      <c r="D41" s="85"/>
      <c r="E41" s="85"/>
      <c r="F41" s="85"/>
      <c r="G41" s="85"/>
    </row>
  </sheetData>
  <sheetProtection algorithmName="SHA-512" hashValue="WV+BMbrQsNOw8EKrV+Scu+iHFbdszqDxu05BKtkVYk6+/3mO4YO3U0qJ1aISQPM22536N/Y7rmuhUoGKN8EQSA==" saltValue="VOHiFhwhlj5paSZXfzFDSA==" spinCount="100000" sheet="1" objects="1" scenarios="1" selectLockedCells="1" selectUnlockedCells="1"/>
  <mergeCells count="11">
    <mergeCell ref="A41:G41"/>
    <mergeCell ref="A1:H1"/>
    <mergeCell ref="B4:E4"/>
    <mergeCell ref="B6:E6"/>
    <mergeCell ref="B8:E8"/>
    <mergeCell ref="B10:E10"/>
    <mergeCell ref="H17:H19"/>
    <mergeCell ref="B12:E12"/>
    <mergeCell ref="B22:F22"/>
    <mergeCell ref="B24:F28"/>
    <mergeCell ref="B14:E14"/>
  </mergeCells>
  <phoneticPr fontId="2" type="noConversion"/>
  <conditionalFormatting sqref="B24:F28">
    <cfRule type="containsText" dxfId="2" priority="3" operator="containsText" text="Trabajo probablemente seguro.">
      <formula>NOT(ISERROR(SEARCH("Trabajo probablemente seguro.",B24)))</formula>
    </cfRule>
    <cfRule type="containsText" dxfId="1" priority="2" operator="containsText" text="Zona de incertidumbre. Se deberían realizar estudios más precisos.">
      <formula>NOT(ISERROR(SEARCH("Zona de incertidumbre. Se deberían realizar estudios más precisos.",B24)))</formula>
    </cfRule>
    <cfRule type="containsText" dxfId="0" priority="1" operator="containsText" text="Trabajo probablemente peligroso.">
      <formula>NOT(ISERROR(SEARCH("Trabajo probablemente peligroso.",B24)))</formula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autoPageBreaks="0"/>
  </sheetPr>
  <dimension ref="A1"/>
  <sheetViews>
    <sheetView showGridLines="0" showRowColHeaders="0" zoomScale="125" zoomScaleNormal="125" workbookViewId="0">
      <selection activeCell="H27" sqref="H27"/>
    </sheetView>
  </sheetViews>
  <sheetFormatPr baseColWidth="10" defaultRowHeight="12.75" x14ac:dyDescent="0.2"/>
  <sheetData/>
  <sheetProtection algorithmName="SHA-512" hashValue="leVBEJrMwvH91X+eu+APdcG/P7iDyV3b7rxX1ibvQNvez6JXp9yxWRoON6KxLBfL0pfsNOX0fUPeitcLaQVs9Q==" saltValue="5lBmuwsZvjn5htY2EDo8DQ==" spinCount="100000" sheet="1" objects="1" scenarios="1" selectLockedCells="1" selectUnlockedCells="1"/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 xmlns:xsi="http://www.w3.org/2001/XMLSchema-instance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INTRODUCCIÓN</vt:lpstr>
      <vt:lpstr>HOJA DE DATOS</vt:lpstr>
      <vt:lpstr>RESULTADOS</vt:lpstr>
      <vt:lpstr>EJEMPLO DE APLICACIÓN</vt:lpstr>
    </vt:vector>
  </TitlesOfParts>
  <Company xsi:nil="true"/>
  <LinksUpToDate>false</LinksUpToDate>
  <SharedDoc>false</SharedDoc>
  <HyperlinksChanged>false</HyperlinksChanged>
  <AppVersion>15.0300</AppVersion>
  <Manager xsi:nil="true"/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2012-01-25T11:49:37Z</dcterms:created>
  <lastPrinted>2018-01-31T09:35:10Z</lastPrinted>
  <dcterms:modified xsi:type="dcterms:W3CDTF">2018-02-15T13:40:17Z</dcterms:modified>
</coreProperties>
</file>